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01\Documents\Artigos\Lajes\Laje maciça - Tabelas de Czerny\"/>
    </mc:Choice>
  </mc:AlternateContent>
  <xr:revisionPtr revIDLastSave="0" documentId="13_ncr:1_{BDABE003-2B19-4DE7-98AD-7586827F6208}" xr6:coauthVersionLast="43" xr6:coauthVersionMax="43" xr10:uidLastSave="{00000000-0000-0000-0000-000000000000}"/>
  <bookViews>
    <workbookView xWindow="-120" yWindow="-120" windowWidth="29040" windowHeight="15840" xr2:uid="{68EF64A6-CAFC-47B8-BA56-A732FB41BFD8}"/>
  </bookViews>
  <sheets>
    <sheet name="Caso 1" sheetId="1" r:id="rId1"/>
    <sheet name="Caso 2A" sheetId="2" r:id="rId2"/>
    <sheet name="Caso 2B" sheetId="3" r:id="rId3"/>
    <sheet name="Caso 3" sheetId="4" r:id="rId4"/>
    <sheet name="Caso 4A" sheetId="5" r:id="rId5"/>
    <sheet name="Caso 4B" sheetId="6" r:id="rId6"/>
    <sheet name="Caso 5A" sheetId="7" r:id="rId7"/>
    <sheet name="Caso 5B" sheetId="8" r:id="rId8"/>
    <sheet name="Caso 6" sheetId="9" r:id="rId9"/>
    <sheet name="K6, K3 e Aço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  <c r="F38" i="9" l="1"/>
  <c r="E41" i="9" s="1"/>
  <c r="F37" i="9"/>
  <c r="E40" i="9" s="1"/>
  <c r="F42" i="9"/>
  <c r="F36" i="9"/>
  <c r="F35" i="9"/>
  <c r="F34" i="9"/>
  <c r="F33" i="9"/>
  <c r="F24" i="9"/>
  <c r="F40" i="8"/>
  <c r="E44" i="8" s="1"/>
  <c r="F39" i="8"/>
  <c r="E43" i="8" s="1"/>
  <c r="F38" i="8"/>
  <c r="E42" i="8" s="1"/>
  <c r="F45" i="8"/>
  <c r="F37" i="8"/>
  <c r="F36" i="8"/>
  <c r="F35" i="8"/>
  <c r="F34" i="8"/>
  <c r="F24" i="8"/>
  <c r="F24" i="7"/>
  <c r="F34" i="7"/>
  <c r="F35" i="7"/>
  <c r="F36" i="7"/>
  <c r="F37" i="7"/>
  <c r="F38" i="7"/>
  <c r="E42" i="7" s="1"/>
  <c r="F39" i="7"/>
  <c r="E43" i="7" s="1"/>
  <c r="F40" i="7"/>
  <c r="E44" i="7" s="1"/>
  <c r="F45" i="7"/>
  <c r="E42" i="9" l="1"/>
  <c r="E45" i="8"/>
  <c r="E45" i="7"/>
  <c r="F36" i="6" l="1"/>
  <c r="E39" i="6" s="1"/>
  <c r="F35" i="6"/>
  <c r="E38" i="6" s="1"/>
  <c r="F34" i="6"/>
  <c r="F33" i="6"/>
  <c r="F32" i="6"/>
  <c r="F40" i="6"/>
  <c r="F24" i="6"/>
  <c r="E39" i="5"/>
  <c r="F36" i="5"/>
  <c r="F35" i="5"/>
  <c r="E38" i="5" s="1"/>
  <c r="F34" i="5"/>
  <c r="F33" i="5"/>
  <c r="F40" i="5"/>
  <c r="F32" i="5"/>
  <c r="F24" i="5"/>
  <c r="E47" i="4"/>
  <c r="E45" i="4"/>
  <c r="F39" i="4"/>
  <c r="E44" i="4" s="1"/>
  <c r="E48" i="4" s="1"/>
  <c r="F40" i="4"/>
  <c r="F41" i="4"/>
  <c r="E46" i="4" s="1"/>
  <c r="F42" i="4"/>
  <c r="F38" i="3"/>
  <c r="E42" i="3" s="1"/>
  <c r="F38" i="4"/>
  <c r="F37" i="4"/>
  <c r="F36" i="4"/>
  <c r="F35" i="4"/>
  <c r="F48" i="4"/>
  <c r="F24" i="4"/>
  <c r="F37" i="3"/>
  <c r="E41" i="3" s="1"/>
  <c r="F36" i="3"/>
  <c r="E40" i="3" s="1"/>
  <c r="F35" i="3"/>
  <c r="F34" i="3"/>
  <c r="F33" i="3"/>
  <c r="F43" i="3"/>
  <c r="F24" i="3"/>
  <c r="E38" i="1"/>
  <c r="E37" i="1"/>
  <c r="E36" i="1"/>
  <c r="E41" i="2"/>
  <c r="F43" i="2"/>
  <c r="F38" i="1"/>
  <c r="F36" i="2"/>
  <c r="E40" i="2" s="1"/>
  <c r="F38" i="2"/>
  <c r="E42" i="2" s="1"/>
  <c r="F37" i="2"/>
  <c r="F35" i="2"/>
  <c r="F34" i="2"/>
  <c r="F33" i="2"/>
  <c r="F24" i="1"/>
  <c r="F31" i="1"/>
  <c r="F32" i="1"/>
  <c r="F34" i="1"/>
  <c r="F24" i="2"/>
  <c r="E43" i="2" l="1"/>
  <c r="E40" i="6"/>
  <c r="E40" i="5"/>
  <c r="E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7CA6FE70-B724-48BA-894F-F039EE203606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CA4DD2B4-A9A2-467B-B86D-63DE6B1843C1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0D65EF33-3EDC-49CB-863A-4F4CA5652DDE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F93F2386-8D38-4573-AED5-35699F0F5137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127DBC0F-FFCC-4310-95B8-549B63B10B29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6282D1C2-6088-41A6-8ECF-5F461182F0DC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30CBEBC3-5C4D-4EF7-BDF5-62AAF540B88A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4" authorId="0" shapeId="0" xr:uid="{D511FCAB-A971-45DC-9B39-03F1E19C9C9E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80DB62D6-AC21-40D4-A959-2C8073BD773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5" authorId="0" shapeId="0" xr:uid="{DB05B0E7-CD94-42BA-A6E9-3C8BC314A227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6" authorId="0" shapeId="0" xr:uid="{BADF3535-6581-4B53-A842-8DB8CD215B48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7" authorId="0" shapeId="0" xr:uid="{652607D4-915B-445A-89D9-BABEF073C955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8" authorId="0" shapeId="0" xr:uid="{DFB3A34F-3E53-4B64-A450-215EF42E1275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1" authorId="0" shapeId="0" xr:uid="{D393565A-FC78-4C2B-A9BC-F29E8D6F30C6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2" authorId="0" shapeId="0" xr:uid="{DA6289F5-7288-4BAF-B9C5-B33E30EE4A67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3" authorId="0" shapeId="0" xr:uid="{A937F7AE-E15E-4BF4-B9E3-F6E17062A3DD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4" authorId="0" shapeId="0" xr:uid="{81C7EC4C-72D2-48A1-B367-9ED95D13A087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E38" authorId="0" shapeId="0" xr:uid="{68B7F31C-E2A2-494E-8BE4-E69AF3A9B045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38" authorId="0" shapeId="0" xr:uid="{BBC43DA6-326E-476C-9025-E7218AEF853D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B2" authorId="0" shapeId="0" xr:uid="{CE56C63C-21CA-4241-82D8-1371D4888C1E}">
      <text>
        <r>
          <rPr>
            <b/>
            <sz val="9"/>
            <color indexed="81"/>
            <rFont val="Segoe UI"/>
            <charset val="1"/>
          </rPr>
          <t>Deformação específica = (altura da linha neutra da seção da viga) dividido por (altura útil).</t>
        </r>
      </text>
    </comment>
    <comment ref="C2" authorId="0" shapeId="0" xr:uid="{80760D7F-BB6E-43EB-BDFD-DAD28F2CFE18}">
      <text>
        <r>
          <rPr>
            <b/>
            <sz val="9"/>
            <color indexed="81"/>
            <rFont val="Segoe UI"/>
            <charset val="1"/>
          </rPr>
          <t>Com o valor de K6 calculado, deve-se encontrar o valor mais próximo na coluna correspondente ao FCK do concreto utilizado</t>
        </r>
      </text>
    </comment>
    <comment ref="F2" authorId="0" shapeId="0" xr:uid="{D8F7F2F7-5803-4DE0-8DB3-2E196A86C945}">
      <text>
        <r>
          <rPr>
            <b/>
            <sz val="9"/>
            <color indexed="81"/>
            <rFont val="Segoe UI"/>
            <charset val="1"/>
          </rPr>
          <t>Na mesma linha em que se encontra o valor de K6, adotar o valor de K3 para a classe de aço utilizada</t>
        </r>
      </text>
    </comment>
    <comment ref="J2" authorId="0" shapeId="0" xr:uid="{DE75BAC2-E884-4048-B1AD-786FEA714C5D}">
      <text>
        <r>
          <rPr>
            <b/>
            <sz val="9"/>
            <color indexed="81"/>
            <rFont val="Segoe UI"/>
            <charset val="1"/>
          </rPr>
          <t>Para o valor de AS (ou AS minimo) calculado, adotaremos a opção com um valor imediatamente superior ao valor calculado</t>
        </r>
      </text>
    </comment>
    <comment ref="C3" authorId="0" shapeId="0" xr:uid="{F6FE4BBB-C57F-4768-8677-35E84C178D3A}">
      <text>
        <r>
          <rPr>
            <b/>
            <sz val="9"/>
            <color indexed="81"/>
            <rFont val="Segoe UI"/>
            <charset val="1"/>
          </rPr>
          <t>20 MPa</t>
        </r>
      </text>
    </comment>
    <comment ref="D3" authorId="0" shapeId="0" xr:uid="{3E97C519-41D6-4DF3-915F-1185393B1F19}">
      <text>
        <r>
          <rPr>
            <b/>
            <sz val="9"/>
            <color indexed="81"/>
            <rFont val="Segoe UI"/>
            <charset val="1"/>
          </rPr>
          <t>25 MPa</t>
        </r>
      </text>
    </comment>
    <comment ref="E3" authorId="0" shapeId="0" xr:uid="{88323031-71E8-4A79-9E5C-4A790C3B3B24}">
      <text>
        <r>
          <rPr>
            <b/>
            <sz val="9"/>
            <color indexed="81"/>
            <rFont val="Segoe UI"/>
            <charset val="1"/>
          </rPr>
          <t>30 MPa</t>
        </r>
      </text>
    </comment>
    <comment ref="J3" authorId="0" shapeId="0" xr:uid="{8BD24E9C-04E1-4BB8-9F9B-14DC65F12F7A}">
      <text>
        <r>
          <rPr>
            <b/>
            <sz val="9"/>
            <color indexed="81"/>
            <rFont val="Segoe UI"/>
            <charset val="1"/>
          </rPr>
          <t>Espaçamento lateral entre as barras</t>
        </r>
      </text>
    </comment>
    <comment ref="D19" authorId="0" shapeId="0" xr:uid="{CBB01BBA-E2B8-4BA9-B0D6-D154C46ED558}">
      <text>
        <r>
          <rPr>
            <b/>
            <sz val="9"/>
            <color indexed="81"/>
            <rFont val="Segoe UI"/>
            <charset val="1"/>
          </rPr>
          <t>Exemplo:
Para um concreto de 25 Mpa com uma armadura de Aço CA50 onde o valor de K6 calculado seja de aproximadamente 77,0, utilizaremos um K3 de 0,344</t>
        </r>
      </text>
    </comment>
    <comment ref="L25" authorId="0" shapeId="0" xr:uid="{84E39929-31CA-47F0-BCC0-48DCF73409B1}">
      <text>
        <r>
          <rPr>
            <b/>
            <sz val="9"/>
            <color indexed="81"/>
            <rFont val="Segoe UI"/>
            <charset val="1"/>
          </rPr>
          <t>Exemplo:
Para um AS calculado de 1,19 cm², adotaremos Barras de 6,3 mm a cada 26 cm
Pois 1,21 é o valor imediatamente superior a 1,19 que mais se aproxima de 1,19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2BE4FDD6-8BD3-44CE-9794-E1D1BC6AD2A4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FC0E1473-D83F-4A4A-BFE7-2D17C17CEEE7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F94C8B0F-E609-4CD6-A56D-675194A18467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275C97E8-296B-4BC8-8035-A975778406E1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0DE16C3C-9B1C-4A65-B6FB-43782EEBE980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4DB27432-FB13-4D8A-ADF0-9AC25FAFB8C0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5F1E90A5-9268-4FAF-9601-5A8A5A5EBBF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FE41095B-5951-4BCE-BEF4-5716CEC93A94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2EF83B4F-F8F3-44EE-86E2-A77DC098BB5B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5" authorId="0" shapeId="0" xr:uid="{58083557-8045-4FA7-9349-920409A69737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A3F3A5A3-AC84-4A80-8B1A-0FF72F98C7FC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6" authorId="0" shapeId="0" xr:uid="{2595092D-39A1-4F7E-AAB9-1FAD8A9E179F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7" authorId="0" shapeId="0" xr:uid="{024F890B-F71B-4DE3-AA58-5EC893CF0B1E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7" authorId="0" shapeId="0" xr:uid="{F42FA3ED-3D8D-47C3-B182-15FB7863D35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8" authorId="0" shapeId="0" xr:uid="{5E7AF243-1FF4-4321-AE12-C3F2EC13D50C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3CA7CE39-0C18-4534-8173-CC9358D5835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0" authorId="0" shapeId="0" xr:uid="{7E14C1C6-3151-42C6-937E-A3BECE8B177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3" authorId="0" shapeId="0" xr:uid="{0BA0F30D-FB09-433E-A52D-78EC5F0C60D7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4" authorId="0" shapeId="0" xr:uid="{118FF54B-7DD1-4AF3-AE6D-2343FD427006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5" authorId="0" shapeId="0" xr:uid="{856D1338-05DD-4AC8-A5E0-B4250806A0BE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6" authorId="0" shapeId="0" xr:uid="{72AF8C7D-85C7-4B62-B42A-B61FFD455333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7" authorId="0" shapeId="0" xr:uid="{F4F8BC21-1564-4182-8CCA-0DBB185B0347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F38" authorId="0" shapeId="0" xr:uid="{A87E72A6-F016-4104-8868-3B61947FF57B}">
      <text>
        <r>
          <rPr>
            <b/>
            <sz val="9"/>
            <color indexed="81"/>
            <rFont val="Segoe UI"/>
            <family val="2"/>
          </rPr>
          <t>Resultado: Reação na viga 3
em KN/m</t>
        </r>
      </text>
    </comment>
    <comment ref="E43" authorId="0" shapeId="0" xr:uid="{C202B058-8D3D-464E-9928-960CA8B30AE2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3" authorId="0" shapeId="0" xr:uid="{D46BD8D5-CA03-4C6A-BBAC-3BA23C39824C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ABBDB63F-2F62-4A5A-B632-85B0519F4D5C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E96A87B5-A9E0-46C5-A516-713F350569C2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143962F4-D9FC-4E34-AC9C-A07A6E9F1585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18573438-4CC0-4C21-B102-89F96029D2BB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F84A9AD9-84E7-403D-A9AB-369B73C34F4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F1C4FE3F-9CE1-4BB3-81A0-D49D13FB45B6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B13C7E51-B52F-4A7C-8C38-7F621A8AE586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3C5315FE-820A-4799-AA1A-7A8C059B2AA9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52833B0C-5BF1-44FC-9DA7-6C30DFD94AFE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5" authorId="0" shapeId="0" xr:uid="{3241A61D-6665-498B-97C0-FB2F626A8C99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E374040E-8B3D-4DE5-871A-C80A6E1E14AC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6" authorId="0" shapeId="0" xr:uid="{DD39C8CD-666B-4693-B5BB-FCF2E76647B5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7" authorId="0" shapeId="0" xr:uid="{8CD0A706-4362-45B6-BC2F-A994DAC7E6F3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7" authorId="0" shapeId="0" xr:uid="{95F80E85-E8AC-41AF-9ED7-6BD80813EA29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8" authorId="0" shapeId="0" xr:uid="{B395119B-DD32-4414-BF9B-6AB31F5E035B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B60BBBD2-2382-4313-94C2-D62FB54C9298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0" authorId="0" shapeId="0" xr:uid="{E9AFFE37-5F5B-4417-A6FE-D13F0475AAF2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3" authorId="0" shapeId="0" xr:uid="{0CBAA22A-213F-4463-A509-D047BD09F9A5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4" authorId="0" shapeId="0" xr:uid="{6B56322D-924E-4473-9576-4CC3A64E1AB6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5" authorId="0" shapeId="0" xr:uid="{231572CD-58EC-4036-B7B3-6BD51F6AF8B5}">
      <text>
        <r>
          <rPr>
            <b/>
            <sz val="9"/>
            <color indexed="81"/>
            <rFont val="Segoe UI"/>
            <family val="2"/>
          </rPr>
          <t>Resultado: Momento negativo na direção X
em KNm</t>
        </r>
      </text>
    </comment>
    <comment ref="F36" authorId="0" shapeId="0" xr:uid="{4DDE7237-E7D2-44E3-ABEA-6C3983FD1B84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7" authorId="0" shapeId="0" xr:uid="{A9462BE3-2149-452D-A72A-E0515134E9F1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F38" authorId="0" shapeId="0" xr:uid="{C57249F5-BAA3-4F74-A160-1F141C8E06EC}">
      <text>
        <r>
          <rPr>
            <b/>
            <sz val="9"/>
            <color indexed="81"/>
            <rFont val="Segoe UI"/>
            <family val="2"/>
          </rPr>
          <t>Resultado: Reação na viga 3
em KN/m</t>
        </r>
      </text>
    </comment>
    <comment ref="E43" authorId="0" shapeId="0" xr:uid="{B7711778-17A1-45A5-8704-8441CB29BC30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3" authorId="0" shapeId="0" xr:uid="{424A010D-3750-4359-AD9E-2D916F53C0EC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F92E1193-0ADA-4B91-B338-3D943E074BDB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74AC0F55-4C5A-4A8B-9DD4-4778191E65CC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BEFD9C43-FADC-42D5-9740-17C7FB644DBC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BE856532-D061-4636-9865-601B384E0D94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2BCBB33D-7A0F-41E5-9F43-168CECAB9640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62467222-7E5A-4268-A8BE-78BB3A0100B6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ABC6FF22-DC1D-4150-85E8-A06EA96E6C96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B147642B-FBF8-4261-8F80-DFC4C9FA04FD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D6D66552-D30F-4048-B849-D12BF602B79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5" authorId="0" shapeId="0" xr:uid="{9BBE7DB2-951C-4D7B-A946-DFF2324CCBEC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FAF04E4F-E589-4E73-9636-8A2F1BBC920B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6" authorId="0" shapeId="0" xr:uid="{0212C43C-A0C9-448D-A1B5-B4818A9E1657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7" authorId="0" shapeId="0" xr:uid="{F7AB3E87-D2F3-44F9-A357-E3E46BA5829A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7" authorId="0" shapeId="0" xr:uid="{A3C2B8B1-0FA4-499F-B093-959B5E9389EC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8" authorId="0" shapeId="0" xr:uid="{040FF0D7-13BC-4F33-9877-1AA4323A2C1D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8" authorId="0" shapeId="0" xr:uid="{BA25C553-3A8E-4464-B7E8-BBD3AC450AFC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9" authorId="0" shapeId="0" xr:uid="{9DA251D9-C071-4F7E-89F3-F3FF022DA32A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9" authorId="0" shapeId="0" xr:uid="{8EBCBAFC-2346-4B42-91A9-3FE73C640C58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0" authorId="0" shapeId="0" xr:uid="{02C5CBF5-CC67-421A-BEA4-81DDE1D81DE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1" authorId="0" shapeId="0" xr:uid="{1AB2405C-9A14-4E32-9C35-1F016F0506D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2" authorId="0" shapeId="0" xr:uid="{A865A03F-6095-45CD-9288-831A400737B3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5" authorId="0" shapeId="0" xr:uid="{CD781B9C-1D89-4EDE-ACCB-D4576033B260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6" authorId="0" shapeId="0" xr:uid="{180A1936-6172-4C76-A195-6E2FC8F83767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7" authorId="0" shapeId="0" xr:uid="{B6F9B19E-DFB3-43BF-8552-467227776F40}">
      <text>
        <r>
          <rPr>
            <b/>
            <sz val="9"/>
            <color indexed="81"/>
            <rFont val="Segoe UI"/>
            <family val="2"/>
          </rPr>
          <t>Resultado: Momento negativo na direção X
em KNm</t>
        </r>
      </text>
    </comment>
    <comment ref="F38" authorId="0" shapeId="0" xr:uid="{4674EA08-3FCE-44E0-9A92-67CF8384451F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9" authorId="0" shapeId="0" xr:uid="{B8A0EEC5-E219-4F53-A1B8-DE9B9DC32E73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40" authorId="0" shapeId="0" xr:uid="{1FE9CDBE-BC06-46E5-AC9A-90B2DEE6C7B9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F41" authorId="0" shapeId="0" xr:uid="{17B70619-38F9-449E-AC28-9D464A11F65A}">
      <text>
        <r>
          <rPr>
            <b/>
            <sz val="9"/>
            <color indexed="81"/>
            <rFont val="Segoe UI"/>
            <family val="2"/>
          </rPr>
          <t>Resultado: Reação na viga 3
em KN/m</t>
        </r>
      </text>
    </comment>
    <comment ref="F42" authorId="0" shapeId="0" xr:uid="{865B6D5D-4455-45F3-8E36-9962D43F3D69}">
      <text>
        <r>
          <rPr>
            <b/>
            <sz val="9"/>
            <color indexed="81"/>
            <rFont val="Segoe UI"/>
            <family val="2"/>
          </rPr>
          <t>Resultado: Reação na viga 4
em KN/m</t>
        </r>
      </text>
    </comment>
    <comment ref="E48" authorId="0" shapeId="0" xr:uid="{5A344A91-548B-4FF1-9995-B2EA6AC64C7C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8" authorId="0" shapeId="0" xr:uid="{D291498A-C73F-4330-BC5B-0253F36EE49F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361ECBF3-2874-44B8-857C-DEAA0972E985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C0D1A6BA-4647-402D-A22E-32F3C9381869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E0D848F1-1B63-431D-BF72-2D2305B428C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9324022A-35E5-404C-AA92-2CF3AB5DF631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38295131-C9D0-4FB0-BF0E-44F47EEEF372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662602D4-A3E3-4923-BE18-7261860FC7E1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D2358282-3A2D-4415-AB62-191FECD70955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BA9012FF-977E-434E-80BC-A8F66CFB2DCA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82DFAC7A-12D6-44B7-8BC9-C4BF431EF8AD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5" authorId="0" shapeId="0" xr:uid="{7D0AF18E-1BE0-405A-8CC7-AD4E15608028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1F315D06-D27D-4188-B253-657A09EE41D8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6" authorId="0" shapeId="0" xr:uid="{515CBE91-357D-4385-96F1-7339B6959DDE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7" authorId="0" shapeId="0" xr:uid="{A611EDB3-7F36-4953-A680-46A40C0F43E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8" authorId="0" shapeId="0" xr:uid="{493DAD2D-78C8-4511-82A4-D502D69D151B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F8D10DEC-B116-44C4-BB4C-F98C73264090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2" authorId="0" shapeId="0" xr:uid="{C82C89F1-2F67-4D8F-9AAD-F6A1C33A8CB5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3" authorId="0" shapeId="0" xr:uid="{D0F8BE3B-BCDE-42AE-8940-38D4EC2F45B3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4" authorId="0" shapeId="0" xr:uid="{27A5209A-BB7D-4034-9CE6-90DA82424B91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5" authorId="0" shapeId="0" xr:uid="{B9223A3A-02FD-4046-A015-33DD3187C7B4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6" authorId="0" shapeId="0" xr:uid="{6C0F70BF-DF58-46C5-B5AA-FAFEAAC8D509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E40" authorId="0" shapeId="0" xr:uid="{3BFCFDFA-0FB3-4590-A901-16C65EA748EA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0" authorId="0" shapeId="0" xr:uid="{4843DF91-D3DB-4F28-AFFE-261066A731D0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5F86D72C-A907-4A86-A6B5-3B27CBD0AC4D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6B5D848D-6330-40D7-BDFE-E4483E7E9366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F6EF975E-D992-40B2-B386-4BD53CF04EDC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707F9564-72E2-4ED1-8DE4-42C79029FCDD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0E29165E-4041-46B8-A42F-2B13BB04367A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E3E5AEDD-D668-45F2-B714-AE45D90BC10D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179D0168-73DC-4991-BE7C-AFF1411F8219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nx = valor da tabela
*Usar vão teórico</t>
        </r>
      </text>
    </comment>
    <comment ref="F24" authorId="0" shapeId="0" xr:uid="{1B108969-0469-4C3A-87E3-F636F2891C9A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54546ABD-50B0-4D36-874A-8B90813CEE8D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5" authorId="0" shapeId="0" xr:uid="{582A8C1B-8A16-4B8B-B193-591E829FD652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5D6A7AFE-FD94-45F3-A38C-05FE7929F806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6" authorId="0" shapeId="0" xr:uid="{3B2597D3-5217-4288-8BF5-E53FBE3AEFBD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7" authorId="0" shapeId="0" xr:uid="{BE42DD8D-F580-4143-A0DB-D879104A9233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8" authorId="0" shapeId="0" xr:uid="{A98824FD-907E-44F1-A260-3FECBB594C2A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617E48C3-3DEA-460F-B25E-E4AFC66468DC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2" authorId="0" shapeId="0" xr:uid="{EFDEC52D-19FE-4AE6-90DF-08B5FAFFFF33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3" authorId="0" shapeId="0" xr:uid="{65408791-0A3B-4A0B-9E9C-BDC1B2DD4538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4" authorId="0" shapeId="0" xr:uid="{7223A31E-549C-495F-B42F-A16129C532A2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5" authorId="0" shapeId="0" xr:uid="{7575F462-0AAE-4DAD-88CC-C0F98C7AB4B6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6" authorId="0" shapeId="0" xr:uid="{55D8061B-FCF4-4D0A-B10F-83A4A7DB6367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E40" authorId="0" shapeId="0" xr:uid="{A7755B64-DA5D-49AA-A15D-2D5A8C711F8E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0" authorId="0" shapeId="0" xr:uid="{4E4792AA-C48D-45B9-B3D0-CC28FAAC8C3B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C87DF735-7A19-43FF-B891-1A299F41C180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F40FEC1A-9D0E-4A30-8A3C-B0D05EF3F3EF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83D2C35E-113C-4AD9-9D55-A31CE748022E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59AC5AC8-EA32-4DE9-B1C0-3D84B50C8465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2EE129FF-1900-42A3-A696-BD93C98F9AD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4A266A14-DDD4-415D-BFCA-052B5C52FB4F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494B6737-7DF5-45CC-A2E1-976C20F53074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EC4D8443-E375-4FA2-92FE-36701C1637F5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AC144B54-3CF6-4F17-9C70-6EFF5E2CB744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5" authorId="0" shapeId="0" xr:uid="{908379F3-5048-41EB-9E32-EB2F1E08ACED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29A97C8F-CAE0-4A80-9E8A-638262EE76D5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6" authorId="0" shapeId="0" xr:uid="{934715EF-89B7-47D9-8B86-966ABBAB89C9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7" authorId="0" shapeId="0" xr:uid="{D1BED128-D1C3-43CE-B016-B71F0F657CC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v2 = valor da tabela
*Usar vão teórico</t>
        </r>
      </text>
    </comment>
    <comment ref="F27" authorId="0" shapeId="0" xr:uid="{7157E2A9-394C-44C0-9C45-6759A5755DC6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8" authorId="0" shapeId="0" xr:uid="{58C08628-3042-4F50-BBA2-2B33FE52623A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8" authorId="0" shapeId="0" xr:uid="{C5FD6144-7A3E-47FB-9FBF-981878974CB2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6ED1C373-633E-42BE-8176-16825AB613D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0" authorId="0" shapeId="0" xr:uid="{1ED48FF7-6D45-48B4-A1B8-D998D65D56F5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1" authorId="0" shapeId="0" xr:uid="{CEA14F60-FC6C-48FB-B8A8-808DC29D52F4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4" authorId="0" shapeId="0" xr:uid="{75E03279-E33A-4C99-858E-E56E5C4A9516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5" authorId="0" shapeId="0" xr:uid="{F887BEE9-6B50-4417-ABC5-08F0E65999A9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6" authorId="0" shapeId="0" xr:uid="{AF26B2B3-7AD0-4A38-96D6-5610D8B017DB}">
      <text>
        <r>
          <rPr>
            <b/>
            <sz val="9"/>
            <color indexed="81"/>
            <rFont val="Segoe UI"/>
            <family val="2"/>
          </rPr>
          <t>Resultado: Momento negativo na direção X
em KNm</t>
        </r>
      </text>
    </comment>
    <comment ref="F37" authorId="0" shapeId="0" xr:uid="{1A40FE54-7B7F-4C60-8A8F-8B5703706BED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8" authorId="0" shapeId="0" xr:uid="{F11E4F0C-8BF2-4930-9E9D-810F1F165C5C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9" authorId="0" shapeId="0" xr:uid="{94FB6755-89DA-44BF-9778-29347D09C748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F40" authorId="0" shapeId="0" xr:uid="{8FDD8451-7A27-4DD2-9F40-68A367AD1583}">
      <text>
        <r>
          <rPr>
            <b/>
            <sz val="9"/>
            <color indexed="81"/>
            <rFont val="Segoe UI"/>
            <family val="2"/>
          </rPr>
          <t>Resultado: Reação na viga 3
em KN/m</t>
        </r>
      </text>
    </comment>
    <comment ref="E45" authorId="0" shapeId="0" xr:uid="{101EF8BB-69EB-4DEC-8DDD-C65029BE15C0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5" authorId="0" shapeId="0" xr:uid="{F5BD5BDB-74E1-4DBE-A471-07B636CEDC55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1060934C-7E09-4E4E-924F-C8355CC04E7B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F4370CF1-7303-43C3-8910-BF1E911AD76D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3B4ED290-DEB5-452C-B1A1-E67DF3A33596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58B0D5C0-23DA-404A-8D3C-A5CFECF8B096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6AC6D2C4-F860-4727-8AD3-667B5687E15D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8140A4FE-098B-4F5F-A1EA-3493882FC09D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D67EBDA2-7524-4DD2-ADAB-F0C3515B04A4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471E2E18-E366-4863-8D09-60FC9F02C2AD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AB4B81A9-F7FA-44FE-985A-6C79F3E499B9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5" authorId="0" shapeId="0" xr:uid="{0B2A1380-A509-4A95-8F8D-18A776769646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AFBB2040-6CF4-4AB2-A293-2667622B54E2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6" authorId="0" shapeId="0" xr:uid="{BE0CCF04-691C-4C6B-BE6D-69E2F2C9505D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7" authorId="0" shapeId="0" xr:uid="{4ECCB428-63B2-454B-B7C6-769BC4E2AF29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7" authorId="0" shapeId="0" xr:uid="{F46018AE-879A-44E5-BCB4-142C71762EA1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8" authorId="0" shapeId="0" xr:uid="{82162EC3-7C35-42C7-A820-5AE39646D707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8" authorId="0" shapeId="0" xr:uid="{9C95BBF3-7307-489D-8A56-7EC2D2A4A8B7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8586056E-5BF7-47A2-A9EA-E5B4E669F74A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0" authorId="0" shapeId="0" xr:uid="{1C3B5C87-5AAE-4BB3-800B-5675788BA9E3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1" authorId="0" shapeId="0" xr:uid="{82341B81-3575-4789-98C6-C3A3330B5CF9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4" authorId="0" shapeId="0" xr:uid="{1A3DEAAE-F644-4427-B0E3-F96AC74051F9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5" authorId="0" shapeId="0" xr:uid="{C9A17BA0-575A-4935-B5C5-8961CBE871D5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6" authorId="0" shapeId="0" xr:uid="{5615D988-1828-4F39-9616-F176C82155C3}">
      <text>
        <r>
          <rPr>
            <b/>
            <sz val="9"/>
            <color indexed="81"/>
            <rFont val="Segoe UI"/>
            <family val="2"/>
          </rPr>
          <t>Resultado: Momento negativo na direção X
em KNm</t>
        </r>
      </text>
    </comment>
    <comment ref="F37" authorId="0" shapeId="0" xr:uid="{CC0CBAE1-56F3-4965-9474-8B010DE6DF34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8" authorId="0" shapeId="0" xr:uid="{AB9EC6E1-D778-4EDF-8B44-6B1FA7761DDE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9" authorId="0" shapeId="0" xr:uid="{F4FB15E6-FB77-4BBD-9682-117FCFCA1E84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F40" authorId="0" shapeId="0" xr:uid="{3C3F55E5-E749-410D-B01A-9C3EAE0DCC7C}">
      <text>
        <r>
          <rPr>
            <b/>
            <sz val="9"/>
            <color indexed="81"/>
            <rFont val="Segoe UI"/>
            <family val="2"/>
          </rPr>
          <t>Resultado: Reação na viga 3
em KN/m</t>
        </r>
      </text>
    </comment>
    <comment ref="E45" authorId="0" shapeId="0" xr:uid="{B0CE7952-7060-4D39-95C9-AD161B5733B6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5" authorId="0" shapeId="0" xr:uid="{14FAB1A9-1D21-4379-8F97-279323649C42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Dell01</author>
  </authors>
  <commentList>
    <comment ref="C21" authorId="0" shapeId="0" xr:uid="{671B2BD2-E59B-4420-A9DA-B085CAAD8DE0}">
      <text>
        <r>
          <rPr>
            <b/>
            <sz val="9"/>
            <color indexed="81"/>
            <rFont val="Segoe UI"/>
            <family val="2"/>
          </rPr>
          <t>Maior lado (y)* / menor lado (x)*
*Usar vão teórico</t>
        </r>
      </text>
    </comment>
    <comment ref="F21" authorId="0" shapeId="0" xr:uid="{8B618ED3-60E5-4895-A66E-49F2D66EA9B6}">
      <text>
        <r>
          <rPr>
            <b/>
            <sz val="9"/>
            <color indexed="81"/>
            <rFont val="Segoe UI"/>
            <family val="2"/>
          </rPr>
          <t>Carga da laje (peso próprio + carga acidental) em KN/m²</t>
        </r>
      </text>
    </comment>
    <comment ref="C22" authorId="0" shapeId="0" xr:uid="{DD8D0AD7-7A62-4AEE-8BF2-7089027F6E35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mx = valor da tabela
*Usar vão teórico</t>
        </r>
      </text>
    </comment>
    <comment ref="F22" authorId="0" shapeId="0" xr:uid="{0C72DA1F-42CF-45FB-8659-752920EBB73B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3" authorId="0" shapeId="0" xr:uid="{8561298B-65BA-412A-8EE7-573D3F2B370F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my = valor da tabela
*Usar vão teórico</t>
        </r>
      </text>
    </comment>
    <comment ref="F23" authorId="0" shapeId="0" xr:uid="{3501C940-38EB-4ABD-B783-7D37EA6B0BEB}">
      <text>
        <r>
          <rPr>
            <b/>
            <sz val="9"/>
            <color indexed="81"/>
            <rFont val="Segoe UI"/>
            <family val="2"/>
          </rPr>
          <t>Vão teórico em metros</t>
        </r>
      </text>
    </comment>
    <comment ref="C24" authorId="0" shapeId="0" xr:uid="{61A07DF7-6B3F-4746-A744-C405E0B6F3F7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4" authorId="0" shapeId="0" xr:uid="{1E0F0F0F-A5FC-4201-A4E9-6EF79115571E}">
      <text>
        <r>
          <rPr>
            <b/>
            <sz val="9"/>
            <color indexed="81"/>
            <rFont val="Segoe UI"/>
            <family val="2"/>
          </rPr>
          <t>Adotar o valor arredondado mais próximo</t>
        </r>
      </text>
    </comment>
    <comment ref="C25" authorId="0" shapeId="0" xr:uid="{90D12752-BF7C-4E99-83A3-6551441F61B8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ny = valor da tabela
*Usar vão teórico</t>
        </r>
      </text>
    </comment>
    <comment ref="F25" authorId="0" shapeId="0" xr:uid="{3FACA5A4-92E9-414C-BD2A-3535A0702574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6" authorId="0" shapeId="0" xr:uid="{EC451E5C-A529-4978-A2FA-F2DC4BFF7A19}">
      <text>
        <r>
          <rPr>
            <b/>
            <sz val="9"/>
            <color indexed="81"/>
            <rFont val="Segoe UI"/>
            <family val="2"/>
          </rPr>
          <t>q = carga da laje (peso próprio + carga acidental)
lx = lado menor*
v1 = valor da tabela
*Usar vão teórico</t>
        </r>
      </text>
    </comment>
    <comment ref="F26" authorId="0" shapeId="0" xr:uid="{1B85D778-5A6F-4557-A1F7-3E02A78381C4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C27" authorId="0" shapeId="0" xr:uid="{30FD3F9B-93A2-4FAE-B63D-DDF2F6D5F52E}">
      <text>
        <r>
          <rPr>
            <b/>
            <sz val="9"/>
            <color indexed="81"/>
            <rFont val="Segoe UI"/>
            <family val="2"/>
          </rPr>
          <t>q = carga da laje (peso próprio + carga acidental)
ly = lado maior*
v2 = valor da tabela
*Usar vão teórico</t>
        </r>
      </text>
    </comment>
    <comment ref="F27" authorId="0" shapeId="0" xr:uid="{A659F823-7E4E-461F-B33F-99F02A6AD085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8" authorId="0" shapeId="0" xr:uid="{EED0E4FF-E25E-4453-A982-5D73F517E714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29" authorId="0" shapeId="0" xr:uid="{99836B72-7AEE-43CB-B5EF-FBEB44638DC6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0" authorId="0" shapeId="0" xr:uid="{44963F67-9258-41D5-8ECC-7B84CF99C56E}">
      <text>
        <r>
          <rPr>
            <b/>
            <sz val="9"/>
            <color indexed="81"/>
            <rFont val="Segoe UI"/>
            <family val="2"/>
          </rPr>
          <t>Preencher com valor da tabela</t>
        </r>
      </text>
    </comment>
    <comment ref="F33" authorId="0" shapeId="0" xr:uid="{DF8588B3-C035-4035-AFE8-B473104E8FD0}">
      <text>
        <r>
          <rPr>
            <b/>
            <sz val="9"/>
            <color indexed="81"/>
            <rFont val="Segoe UI"/>
            <family val="2"/>
          </rPr>
          <t>Resultado: Momento positivo na direção X
em KNm</t>
        </r>
      </text>
    </comment>
    <comment ref="F34" authorId="0" shapeId="0" xr:uid="{9A15F49D-7C31-4248-BA6C-75FD81001FD7}">
      <text>
        <r>
          <rPr>
            <b/>
            <sz val="9"/>
            <color indexed="81"/>
            <rFont val="Segoe UI"/>
            <family val="2"/>
          </rPr>
          <t>Resultado: Momento positivo na direção Y
em KNm</t>
        </r>
      </text>
    </comment>
    <comment ref="F35" authorId="0" shapeId="0" xr:uid="{CDC9EB3E-30C7-444A-AD9C-EC07D2D68F3F}">
      <text>
        <r>
          <rPr>
            <b/>
            <sz val="9"/>
            <color indexed="81"/>
            <rFont val="Segoe UI"/>
            <family val="2"/>
          </rPr>
          <t>Resultado: Momento negativo na direção X
em KNm</t>
        </r>
      </text>
    </comment>
    <comment ref="F36" authorId="0" shapeId="0" xr:uid="{FC58AD72-4A16-47B6-B79B-3FD8F9B8A4AF}">
      <text>
        <r>
          <rPr>
            <b/>
            <sz val="9"/>
            <color indexed="81"/>
            <rFont val="Segoe UI"/>
            <family val="2"/>
          </rPr>
          <t>Resultado: Momento negativo na direção Y
em KNm</t>
        </r>
      </text>
    </comment>
    <comment ref="F37" authorId="0" shapeId="0" xr:uid="{94465367-AB82-44D4-98A0-0567CDD00FE1}">
      <text>
        <r>
          <rPr>
            <b/>
            <sz val="9"/>
            <color indexed="81"/>
            <rFont val="Segoe UI"/>
            <family val="2"/>
          </rPr>
          <t>Resultado: Reação na viga 1
em KN/m</t>
        </r>
      </text>
    </comment>
    <comment ref="F38" authorId="0" shapeId="0" xr:uid="{729E86D1-29F6-4436-8CAE-CBEC09E9E0BD}">
      <text>
        <r>
          <rPr>
            <b/>
            <sz val="9"/>
            <color indexed="81"/>
            <rFont val="Segoe UI"/>
            <family val="2"/>
          </rPr>
          <t>Resultado: Reação na viga 2
em KN/m</t>
        </r>
      </text>
    </comment>
    <comment ref="E42" authorId="0" shapeId="0" xr:uid="{BC8ED376-D939-4A05-88BC-E8BBBAD4605C}">
      <text>
        <r>
          <rPr>
            <b/>
            <sz val="9"/>
            <color indexed="81"/>
            <rFont val="Segoe UI"/>
            <family val="2"/>
          </rPr>
          <t>Prova Real:
Se o valor dessa célula for próximo ou  igual ao valor da célula E36 (à direita), os cálculos estão corretos.</t>
        </r>
      </text>
    </comment>
    <comment ref="F42" authorId="0" shapeId="0" xr:uid="{5640829E-3DCE-472A-B9A9-F9E556F91697}">
      <text>
        <r>
          <rPr>
            <b/>
            <sz val="9"/>
            <color indexed="81"/>
            <rFont val="Segoe UI"/>
            <family val="2"/>
          </rPr>
          <t>Prova Real:
Se o valor dessa célula for próximo ou igual ao valor da célula D36 (à esquerda), os cálculos estão corretos.</t>
        </r>
      </text>
    </comment>
  </commentList>
</comments>
</file>

<file path=xl/sharedStrings.xml><?xml version="1.0" encoding="utf-8"?>
<sst xmlns="http://schemas.openxmlformats.org/spreadsheetml/2006/main" count="387" uniqueCount="53">
  <si>
    <t>λ</t>
  </si>
  <si>
    <t>mx</t>
  </si>
  <si>
    <t>my</t>
  </si>
  <si>
    <t>nx</t>
  </si>
  <si>
    <t>v1</t>
  </si>
  <si>
    <t>v2</t>
  </si>
  <si>
    <t>w</t>
  </si>
  <si>
    <t>v3</t>
  </si>
  <si>
    <t>v4</t>
  </si>
  <si>
    <t>ny</t>
  </si>
  <si>
    <t>Fórmulas</t>
  </si>
  <si>
    <t>λ=</t>
  </si>
  <si>
    <t>ly/lx</t>
  </si>
  <si>
    <t>My=</t>
  </si>
  <si>
    <t>(q*lx²)/mx</t>
  </si>
  <si>
    <t>(q*lx²)/my</t>
  </si>
  <si>
    <t>Mx=</t>
  </si>
  <si>
    <t>R1=</t>
  </si>
  <si>
    <t>R2=</t>
  </si>
  <si>
    <t>v1*q*lx</t>
  </si>
  <si>
    <t>v2*q*ly</t>
  </si>
  <si>
    <t>Cálculo</t>
  </si>
  <si>
    <t>q=</t>
  </si>
  <si>
    <t>maior lado=</t>
  </si>
  <si>
    <t>menor lado=</t>
  </si>
  <si>
    <t>mx=</t>
  </si>
  <si>
    <t>my=</t>
  </si>
  <si>
    <t>v1=</t>
  </si>
  <si>
    <t>v2=</t>
  </si>
  <si>
    <t>Xx=</t>
  </si>
  <si>
    <t>Xy=</t>
  </si>
  <si>
    <t>R3=</t>
  </si>
  <si>
    <t>nx=</t>
  </si>
  <si>
    <t>v3=</t>
  </si>
  <si>
    <t>ny=</t>
  </si>
  <si>
    <t>(q*lx²)/ny</t>
  </si>
  <si>
    <t>v3*q*ly</t>
  </si>
  <si>
    <t>v2*q*lx</t>
  </si>
  <si>
    <t>(q*lx²)/nx</t>
  </si>
  <si>
    <t>R4=</t>
  </si>
  <si>
    <t>v4*q*ly</t>
  </si>
  <si>
    <t>v4=</t>
  </si>
  <si>
    <t>Resultados</t>
  </si>
  <si>
    <t>ξ = x/d</t>
  </si>
  <si>
    <t>VALORES DE K6 PARA FCK</t>
  </si>
  <si>
    <t>VALORES DE K3 PARA AÇOS</t>
  </si>
  <si>
    <t>CA25</t>
  </si>
  <si>
    <t>CA50A</t>
  </si>
  <si>
    <t>CA60B</t>
  </si>
  <si>
    <t>Área em cm²/m de armadura</t>
  </si>
  <si>
    <t>Espaçamento</t>
  </si>
  <si>
    <t>Bitola da barra deaço em mm</t>
  </si>
  <si>
    <t>As células em amarelo podem ser editadas.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</si>
</sst>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Segoe UI"/>
      <family val="2"/>
    </font>
    <font>
      <sz val="11"/>
      <color theme="0" tint="-0.249977111117893"/>
      <name val="Calibri"/>
      <family val="2"/>
      <scheme val="minor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rgb="FF0BB9FF"/>
        <bgColor indexed="64"/>
      </patternFill>
    </fill>
    <fill>
      <patternFill patternType="solid">
        <fgColor rgb="FFFE801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6" fillId="0" borderId="0" xfId="0" applyFont="1"/>
    <xf numFmtId="0" fontId="2" fillId="0" borderId="0" xfId="0" applyFont="1"/>
    <xf numFmtId="2" fontId="2" fillId="0" borderId="0" xfId="0" applyNumberFormat="1" applyFont="1"/>
    <xf numFmtId="165" fontId="2" fillId="0" borderId="0" xfId="0" applyNumberFormat="1" applyFont="1"/>
    <xf numFmtId="0" fontId="4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0" xfId="0" applyAlignment="1"/>
    <xf numFmtId="0" fontId="3" fillId="0" borderId="5" xfId="0" applyFont="1" applyBorder="1" applyAlignment="1">
      <alignment horizontal="right"/>
    </xf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/>
    <xf numFmtId="2" fontId="0" fillId="0" borderId="6" xfId="0" applyNumberFormat="1" applyBorder="1"/>
    <xf numFmtId="165" fontId="0" fillId="0" borderId="6" xfId="0" applyNumberFormat="1" applyBorder="1"/>
    <xf numFmtId="165" fontId="0" fillId="0" borderId="9" xfId="0" applyNumberFormat="1" applyBorder="1"/>
    <xf numFmtId="0" fontId="1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65" fontId="3" fillId="0" borderId="6" xfId="0" applyNumberFormat="1" applyFont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6" borderId="6" xfId="0" applyNumberFormat="1" applyFill="1" applyBorder="1"/>
    <xf numFmtId="165" fontId="0" fillId="6" borderId="6" xfId="0" applyNumberFormat="1" applyFill="1" applyBorder="1"/>
    <xf numFmtId="165" fontId="0" fillId="6" borderId="9" xfId="0" applyNumberFormat="1" applyFill="1" applyBorder="1"/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B9FF"/>
      <color rgb="FFFE8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9524</xdr:rowOff>
    </xdr:from>
    <xdr:to>
      <xdr:col>12</xdr:col>
      <xdr:colOff>409574</xdr:colOff>
      <xdr:row>16</xdr:row>
      <xdr:rowOff>186605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483370-D241-4F97-A161-3744702EC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48225" y="400049"/>
          <a:ext cx="2838449" cy="2844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2</xdr:row>
      <xdr:rowOff>9525</xdr:rowOff>
    </xdr:from>
    <xdr:to>
      <xdr:col>14</xdr:col>
      <xdr:colOff>409575</xdr:colOff>
      <xdr:row>16</xdr:row>
      <xdr:rowOff>186606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91ECEAF-BF7D-4416-AD17-D8B05E15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67425" y="400050"/>
          <a:ext cx="2838450" cy="2844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2</xdr:row>
      <xdr:rowOff>9524</xdr:rowOff>
    </xdr:from>
    <xdr:to>
      <xdr:col>14</xdr:col>
      <xdr:colOff>419099</xdr:colOff>
      <xdr:row>17</xdr:row>
      <xdr:rowOff>1798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9D55A71-62C6-4E77-8CE0-FE46FBD4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4" y="200024"/>
          <a:ext cx="2847975" cy="2859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9524</xdr:colOff>
      <xdr:row>1</xdr:row>
      <xdr:rowOff>9524</xdr:rowOff>
    </xdr:from>
    <xdr:to>
      <xdr:col>16</xdr:col>
      <xdr:colOff>609599</xdr:colOff>
      <xdr:row>17</xdr:row>
      <xdr:rowOff>2556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CCD4B1-27CB-494B-914B-796E67E0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4" y="209549"/>
          <a:ext cx="3038475" cy="30505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1</xdr:row>
      <xdr:rowOff>9525</xdr:rowOff>
    </xdr:from>
    <xdr:to>
      <xdr:col>13</xdr:col>
      <xdr:colOff>371475</xdr:colOff>
      <xdr:row>17</xdr:row>
      <xdr:rowOff>4634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60E543-7388-4C14-898A-8F60E1929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209550"/>
          <a:ext cx="2800350" cy="3052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9524</xdr:colOff>
      <xdr:row>1</xdr:row>
      <xdr:rowOff>9524</xdr:rowOff>
    </xdr:from>
    <xdr:to>
      <xdr:col>14</xdr:col>
      <xdr:colOff>57149</xdr:colOff>
      <xdr:row>16</xdr:row>
      <xdr:rowOff>195512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31720B-8E55-41A2-ABEC-34460CC6A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4" y="209549"/>
          <a:ext cx="3095625" cy="30434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1</xdr:row>
      <xdr:rowOff>9524</xdr:rowOff>
    </xdr:from>
    <xdr:to>
      <xdr:col>15</xdr:col>
      <xdr:colOff>409575</xdr:colOff>
      <xdr:row>16</xdr:row>
      <xdr:rowOff>197707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107709-F77F-4456-BFF3-AC1687B2E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4" y="209549"/>
          <a:ext cx="2838451" cy="30456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1</xdr:row>
      <xdr:rowOff>9524</xdr:rowOff>
    </xdr:from>
    <xdr:to>
      <xdr:col>16</xdr:col>
      <xdr:colOff>19049</xdr:colOff>
      <xdr:row>17</xdr:row>
      <xdr:rowOff>3060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E212C8-B92C-4CD6-AFE2-447DFB8B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4" y="209549"/>
          <a:ext cx="3057525" cy="30510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</xdr:row>
      <xdr:rowOff>9524</xdr:rowOff>
    </xdr:from>
    <xdr:to>
      <xdr:col>14</xdr:col>
      <xdr:colOff>542925</xdr:colOff>
      <xdr:row>16</xdr:row>
      <xdr:rowOff>198743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68A3F7-0706-4308-B945-F61A3C2A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67425" y="209549"/>
          <a:ext cx="2971800" cy="304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FB56-D7C7-4FCE-9568-7475A6E16E18}">
  <dimension ref="B1:L43"/>
  <sheetViews>
    <sheetView tabSelected="1" workbookViewId="0"/>
  </sheetViews>
  <sheetFormatPr defaultRowHeight="15" x14ac:dyDescent="0.25"/>
  <cols>
    <col min="1" max="1" width="4.28515625" customWidth="1"/>
    <col min="3" max="3" width="10.42578125" bestFit="1" customWidth="1"/>
    <col min="5" max="5" width="12.140625" bestFit="1" customWidth="1"/>
  </cols>
  <sheetData>
    <row r="1" spans="2:7" ht="15.75" thickBot="1" x14ac:dyDescent="0.3"/>
    <row r="2" spans="2:7" x14ac:dyDescent="0.25">
      <c r="B2" s="13" t="s">
        <v>0</v>
      </c>
      <c r="C2" s="14" t="s">
        <v>1</v>
      </c>
      <c r="D2" s="14" t="s">
        <v>2</v>
      </c>
      <c r="E2" s="14" t="s">
        <v>4</v>
      </c>
      <c r="F2" s="14" t="s">
        <v>5</v>
      </c>
      <c r="G2" s="15" t="s">
        <v>6</v>
      </c>
    </row>
    <row r="3" spans="2:7" x14ac:dyDescent="0.25">
      <c r="B3" s="16">
        <v>1</v>
      </c>
      <c r="C3" s="4">
        <v>27.2</v>
      </c>
      <c r="D3" s="4">
        <v>27.2</v>
      </c>
      <c r="E3" s="5">
        <v>0.25</v>
      </c>
      <c r="F3" s="5">
        <v>0.25</v>
      </c>
      <c r="G3" s="17">
        <v>4.9000000000000002E-2</v>
      </c>
    </row>
    <row r="4" spans="2:7" x14ac:dyDescent="0.25">
      <c r="B4" s="16">
        <v>1.05</v>
      </c>
      <c r="C4" s="4">
        <v>24.5</v>
      </c>
      <c r="D4" s="4">
        <v>27.5</v>
      </c>
      <c r="E4" s="5">
        <v>0.26200000000000001</v>
      </c>
      <c r="F4" s="5">
        <v>0.23799999999999999</v>
      </c>
      <c r="G4" s="17">
        <v>5.3999999999999999E-2</v>
      </c>
    </row>
    <row r="5" spans="2:7" x14ac:dyDescent="0.25">
      <c r="B5" s="16">
        <v>1.1000000000000001</v>
      </c>
      <c r="C5" s="4">
        <v>22.4</v>
      </c>
      <c r="D5" s="4">
        <v>27.9</v>
      </c>
      <c r="E5" s="5">
        <v>0.27300000000000002</v>
      </c>
      <c r="F5" s="5">
        <v>0.22700000000000001</v>
      </c>
      <c r="G5" s="17">
        <v>5.8000000000000003E-2</v>
      </c>
    </row>
    <row r="6" spans="2:7" x14ac:dyDescent="0.25">
      <c r="B6" s="16">
        <v>1.1499999999999999</v>
      </c>
      <c r="C6" s="4">
        <v>20.7</v>
      </c>
      <c r="D6" s="4">
        <v>28.4</v>
      </c>
      <c r="E6" s="5">
        <v>0.28299999999999997</v>
      </c>
      <c r="F6" s="5">
        <v>0.217</v>
      </c>
      <c r="G6" s="17">
        <v>6.3E-2</v>
      </c>
    </row>
    <row r="7" spans="2:7" x14ac:dyDescent="0.25">
      <c r="B7" s="16">
        <v>1.2</v>
      </c>
      <c r="C7" s="4">
        <v>19.100000000000001</v>
      </c>
      <c r="D7" s="4">
        <v>29.1</v>
      </c>
      <c r="E7" s="5">
        <v>0.29199999999999998</v>
      </c>
      <c r="F7" s="5">
        <v>0.20799999999999999</v>
      </c>
      <c r="G7" s="17">
        <v>6.8000000000000005E-2</v>
      </c>
    </row>
    <row r="8" spans="2:7" x14ac:dyDescent="0.25">
      <c r="B8" s="16">
        <v>1.25</v>
      </c>
      <c r="C8" s="4">
        <v>17.8</v>
      </c>
      <c r="D8" s="4">
        <v>29.9</v>
      </c>
      <c r="E8" s="5">
        <v>0.3</v>
      </c>
      <c r="F8" s="5">
        <v>0.2</v>
      </c>
      <c r="G8" s="17">
        <v>7.2999999999999995E-2</v>
      </c>
    </row>
    <row r="9" spans="2:7" x14ac:dyDescent="0.25">
      <c r="B9" s="16">
        <v>1.3</v>
      </c>
      <c r="C9" s="4">
        <v>16.8</v>
      </c>
      <c r="D9" s="4">
        <v>30.9</v>
      </c>
      <c r="E9" s="5">
        <v>0.308</v>
      </c>
      <c r="F9" s="5">
        <v>0.192</v>
      </c>
      <c r="G9" s="17">
        <v>7.6999999999999999E-2</v>
      </c>
    </row>
    <row r="10" spans="2:7" x14ac:dyDescent="0.25">
      <c r="B10" s="16">
        <v>1.35</v>
      </c>
      <c r="C10" s="4">
        <v>15.8</v>
      </c>
      <c r="D10" s="4">
        <v>31.8</v>
      </c>
      <c r="E10" s="5">
        <v>0.315</v>
      </c>
      <c r="F10" s="5">
        <v>0.185</v>
      </c>
      <c r="G10" s="17">
        <v>8.1000000000000003E-2</v>
      </c>
    </row>
    <row r="11" spans="2:7" x14ac:dyDescent="0.25">
      <c r="B11" s="16">
        <v>1.4</v>
      </c>
      <c r="C11" s="4">
        <v>15</v>
      </c>
      <c r="D11" s="4">
        <v>32.799999999999997</v>
      </c>
      <c r="E11" s="5">
        <v>0.32100000000000001</v>
      </c>
      <c r="F11" s="5">
        <v>0.17899999999999999</v>
      </c>
      <c r="G11" s="17">
        <v>8.5000000000000006E-2</v>
      </c>
    </row>
    <row r="12" spans="2:7" x14ac:dyDescent="0.25">
      <c r="B12" s="16">
        <v>1.45</v>
      </c>
      <c r="C12" s="4">
        <v>14.3</v>
      </c>
      <c r="D12" s="4">
        <v>33.799999999999997</v>
      </c>
      <c r="E12" s="5">
        <v>0.32700000000000001</v>
      </c>
      <c r="F12" s="5">
        <v>0.17299999999999999</v>
      </c>
      <c r="G12" s="17">
        <v>8.8999999999999996E-2</v>
      </c>
    </row>
    <row r="13" spans="2:7" x14ac:dyDescent="0.25">
      <c r="B13" s="16">
        <v>1.5</v>
      </c>
      <c r="C13" s="4">
        <v>13.7</v>
      </c>
      <c r="D13" s="4">
        <v>34.700000000000003</v>
      </c>
      <c r="E13" s="5">
        <v>0.33300000000000002</v>
      </c>
      <c r="F13" s="5">
        <v>0.16700000000000001</v>
      </c>
      <c r="G13" s="17">
        <v>9.2999999999999999E-2</v>
      </c>
    </row>
    <row r="14" spans="2:7" x14ac:dyDescent="0.25">
      <c r="B14" s="16">
        <v>1.55</v>
      </c>
      <c r="C14" s="4">
        <v>13.2</v>
      </c>
      <c r="D14" s="4">
        <v>35.4</v>
      </c>
      <c r="E14" s="5">
        <v>0.33900000000000002</v>
      </c>
      <c r="F14" s="5">
        <v>0.161</v>
      </c>
      <c r="G14" s="17">
        <v>9.6000000000000002E-2</v>
      </c>
    </row>
    <row r="15" spans="2:7" x14ac:dyDescent="0.25">
      <c r="B15" s="16">
        <v>1.6</v>
      </c>
      <c r="C15" s="4">
        <v>12.7</v>
      </c>
      <c r="D15" s="4">
        <v>36.1</v>
      </c>
      <c r="E15" s="5">
        <v>0.34399999999999997</v>
      </c>
      <c r="F15" s="5">
        <v>0.156</v>
      </c>
      <c r="G15" s="17">
        <v>0.1</v>
      </c>
    </row>
    <row r="16" spans="2:7" x14ac:dyDescent="0.25">
      <c r="B16" s="16">
        <v>1.8</v>
      </c>
      <c r="C16" s="4">
        <v>11.3</v>
      </c>
      <c r="D16" s="4">
        <v>38.5</v>
      </c>
      <c r="E16" s="5">
        <v>0.36099999999999999</v>
      </c>
      <c r="F16" s="5">
        <v>0.13900000000000001</v>
      </c>
      <c r="G16" s="17">
        <v>0.112</v>
      </c>
    </row>
    <row r="17" spans="2:12" ht="15.75" thickBot="1" x14ac:dyDescent="0.3">
      <c r="B17" s="18">
        <v>2</v>
      </c>
      <c r="C17" s="19">
        <v>10.4</v>
      </c>
      <c r="D17" s="19">
        <v>40.299999999999997</v>
      </c>
      <c r="E17" s="20">
        <v>0.375</v>
      </c>
      <c r="F17" s="20">
        <v>0.125</v>
      </c>
      <c r="G17" s="21">
        <v>0.122</v>
      </c>
    </row>
    <row r="19" spans="2:12" ht="15.75" thickBot="1" x14ac:dyDescent="0.3"/>
    <row r="20" spans="2:12" x14ac:dyDescent="0.25">
      <c r="B20" s="65" t="s">
        <v>10</v>
      </c>
      <c r="C20" s="66"/>
      <c r="E20" s="65" t="s">
        <v>21</v>
      </c>
      <c r="F20" s="66"/>
    </row>
    <row r="21" spans="2:12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x14ac:dyDescent="0.25">
      <c r="B24" s="25" t="s">
        <v>17</v>
      </c>
      <c r="C24" s="24" t="s">
        <v>19</v>
      </c>
      <c r="E24" s="23" t="s">
        <v>11</v>
      </c>
      <c r="F24" s="28">
        <f>F22/F23</f>
        <v>1.3174603174603177</v>
      </c>
      <c r="G24" s="2"/>
    </row>
    <row r="25" spans="2:12" ht="15.75" thickBot="1" x14ac:dyDescent="0.3">
      <c r="B25" s="26" t="s">
        <v>18</v>
      </c>
      <c r="C25" s="27" t="s">
        <v>20</v>
      </c>
      <c r="E25" s="25" t="s">
        <v>25</v>
      </c>
      <c r="F25" s="59">
        <v>16.8</v>
      </c>
    </row>
    <row r="26" spans="2:12" x14ac:dyDescent="0.25">
      <c r="E26" s="25" t="s">
        <v>26</v>
      </c>
      <c r="F26" s="59">
        <v>30.9</v>
      </c>
    </row>
    <row r="27" spans="2:12" x14ac:dyDescent="0.25">
      <c r="E27" s="25" t="s">
        <v>27</v>
      </c>
      <c r="F27" s="60">
        <v>0.308</v>
      </c>
    </row>
    <row r="28" spans="2:12" ht="15.75" thickBot="1" x14ac:dyDescent="0.3">
      <c r="E28" s="26" t="s">
        <v>28</v>
      </c>
      <c r="F28" s="61">
        <v>0.192</v>
      </c>
    </row>
    <row r="29" spans="2:12" ht="15.75" thickBot="1" x14ac:dyDescent="0.3">
      <c r="E29" s="3"/>
    </row>
    <row r="30" spans="2:12" x14ac:dyDescent="0.25">
      <c r="E30" s="65" t="s">
        <v>42</v>
      </c>
      <c r="F30" s="66"/>
    </row>
    <row r="31" spans="2:12" x14ac:dyDescent="0.25">
      <c r="E31" s="25" t="s">
        <v>16</v>
      </c>
      <c r="F31" s="29">
        <f>(F21*(F23^2))/F25</f>
        <v>3.3074999999999997</v>
      </c>
    </row>
    <row r="32" spans="2:12" x14ac:dyDescent="0.25">
      <c r="C32" s="8"/>
      <c r="D32" s="8"/>
      <c r="E32" s="25" t="s">
        <v>13</v>
      </c>
      <c r="F32" s="29">
        <f>(F21*(F23^2))/F26</f>
        <v>1.798252427184466</v>
      </c>
    </row>
    <row r="33" spans="3:6" x14ac:dyDescent="0.25">
      <c r="E33" s="25" t="s">
        <v>17</v>
      </c>
      <c r="F33" s="29">
        <f>(F27*F21*F23)</f>
        <v>5.4331199999999997</v>
      </c>
    </row>
    <row r="34" spans="3:6" ht="15.75" thickBot="1" x14ac:dyDescent="0.3">
      <c r="E34" s="26" t="s">
        <v>18</v>
      </c>
      <c r="F34" s="30">
        <f>F28*F21*F22</f>
        <v>4.4620800000000003</v>
      </c>
    </row>
    <row r="35" spans="3:6" x14ac:dyDescent="0.25">
      <c r="E35" s="3"/>
    </row>
    <row r="36" spans="3:6" x14ac:dyDescent="0.25">
      <c r="E36" s="9">
        <f>F33*F22*2</f>
        <v>45.094895999999999</v>
      </c>
      <c r="F36" s="9"/>
    </row>
    <row r="37" spans="3:6" x14ac:dyDescent="0.25">
      <c r="E37" s="9">
        <f>F34*F23*2</f>
        <v>28.111104000000001</v>
      </c>
      <c r="F37" s="9"/>
    </row>
    <row r="38" spans="3:6" x14ac:dyDescent="0.25">
      <c r="E38" s="9">
        <f>SUM(E36:E37)</f>
        <v>73.206000000000003</v>
      </c>
      <c r="F38" s="9">
        <f>F23*F22*F21</f>
        <v>73.206000000000003</v>
      </c>
    </row>
    <row r="40" spans="3:6" x14ac:dyDescent="0.25">
      <c r="C40" s="67"/>
      <c r="D40" s="67"/>
      <c r="E40" s="67"/>
      <c r="F40" s="67"/>
    </row>
    <row r="41" spans="3:6" x14ac:dyDescent="0.25">
      <c r="C41" s="10"/>
      <c r="D41" s="10"/>
      <c r="E41" s="10"/>
      <c r="F41" s="10"/>
    </row>
    <row r="42" spans="3:6" x14ac:dyDescent="0.25">
      <c r="C42" s="10"/>
      <c r="D42" s="10"/>
      <c r="E42" s="10"/>
      <c r="F42" s="10"/>
    </row>
    <row r="43" spans="3:6" x14ac:dyDescent="0.25">
      <c r="C43" s="11"/>
      <c r="D43" s="10"/>
      <c r="E43" s="11"/>
      <c r="F43" s="10"/>
    </row>
  </sheetData>
  <mergeCells count="6">
    <mergeCell ref="H21:L21"/>
    <mergeCell ref="B20:C20"/>
    <mergeCell ref="E20:F20"/>
    <mergeCell ref="E40:F40"/>
    <mergeCell ref="C40:D40"/>
    <mergeCell ref="E30:F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F126-4A30-4820-BFD9-C71C842067C2}">
  <dimension ref="B1:P57"/>
  <sheetViews>
    <sheetView workbookViewId="0"/>
  </sheetViews>
  <sheetFormatPr defaultRowHeight="15" x14ac:dyDescent="0.25"/>
  <cols>
    <col min="10" max="10" width="12.7109375" bestFit="1" customWidth="1"/>
  </cols>
  <sheetData>
    <row r="1" spans="2:16" ht="15.75" thickBot="1" x14ac:dyDescent="0.3"/>
    <row r="2" spans="2:16" x14ac:dyDescent="0.25">
      <c r="B2" s="69" t="s">
        <v>43</v>
      </c>
      <c r="C2" s="71" t="s">
        <v>44</v>
      </c>
      <c r="D2" s="71"/>
      <c r="E2" s="71"/>
      <c r="F2" s="71" t="s">
        <v>45</v>
      </c>
      <c r="G2" s="71"/>
      <c r="H2" s="72"/>
      <c r="J2" s="73" t="s">
        <v>49</v>
      </c>
      <c r="K2" s="71"/>
      <c r="L2" s="71"/>
      <c r="M2" s="71"/>
      <c r="N2" s="71"/>
      <c r="O2" s="71"/>
      <c r="P2" s="72"/>
    </row>
    <row r="3" spans="2:16" x14ac:dyDescent="0.25">
      <c r="B3" s="70"/>
      <c r="C3" s="42">
        <v>20</v>
      </c>
      <c r="D3" s="42">
        <v>25</v>
      </c>
      <c r="E3" s="42">
        <v>30</v>
      </c>
      <c r="F3" s="42" t="s">
        <v>46</v>
      </c>
      <c r="G3" s="42" t="s">
        <v>47</v>
      </c>
      <c r="H3" s="46" t="s">
        <v>48</v>
      </c>
      <c r="J3" s="74" t="s">
        <v>50</v>
      </c>
      <c r="K3" s="75" t="s">
        <v>51</v>
      </c>
      <c r="L3" s="75"/>
      <c r="M3" s="75"/>
      <c r="N3" s="75"/>
      <c r="O3" s="75"/>
      <c r="P3" s="76"/>
    </row>
    <row r="4" spans="2:16" x14ac:dyDescent="0.25">
      <c r="B4" s="47">
        <v>0.01</v>
      </c>
      <c r="C4" s="44">
        <v>1447</v>
      </c>
      <c r="D4" s="44">
        <v>1158</v>
      </c>
      <c r="E4" s="44">
        <v>965</v>
      </c>
      <c r="F4" s="45">
        <v>0.64700000000000002</v>
      </c>
      <c r="G4" s="45">
        <v>0.32300000000000001</v>
      </c>
      <c r="H4" s="48">
        <v>0.26900000000000002</v>
      </c>
      <c r="J4" s="74"/>
      <c r="K4" s="42">
        <v>5</v>
      </c>
      <c r="L4" s="42">
        <v>6.3</v>
      </c>
      <c r="M4" s="42">
        <v>8</v>
      </c>
      <c r="N4" s="42">
        <v>10</v>
      </c>
      <c r="O4" s="42">
        <v>12.5</v>
      </c>
      <c r="P4" s="46">
        <v>16</v>
      </c>
    </row>
    <row r="5" spans="2:16" x14ac:dyDescent="0.25">
      <c r="B5" s="47">
        <v>0.02</v>
      </c>
      <c r="C5" s="4">
        <v>726</v>
      </c>
      <c r="D5" s="4">
        <v>581</v>
      </c>
      <c r="E5" s="4">
        <v>484</v>
      </c>
      <c r="F5" s="40">
        <v>0.64900000000000002</v>
      </c>
      <c r="G5" s="40">
        <v>0.32500000000000001</v>
      </c>
      <c r="H5" s="49">
        <v>0.27100000000000002</v>
      </c>
      <c r="J5" s="47">
        <v>7.5</v>
      </c>
      <c r="K5" s="43">
        <v>3.33</v>
      </c>
      <c r="L5" s="43">
        <v>4.1900000000000004</v>
      </c>
      <c r="M5" s="43">
        <v>6.66</v>
      </c>
      <c r="N5" s="43">
        <v>10.66</v>
      </c>
      <c r="O5" s="43">
        <v>16.66</v>
      </c>
      <c r="P5" s="53">
        <v>26.66</v>
      </c>
    </row>
    <row r="6" spans="2:16" x14ac:dyDescent="0.25">
      <c r="B6" s="47">
        <v>0.03</v>
      </c>
      <c r="C6" s="44">
        <v>486</v>
      </c>
      <c r="D6" s="44">
        <v>389</v>
      </c>
      <c r="E6" s="44">
        <v>324</v>
      </c>
      <c r="F6" s="45">
        <v>0.65200000000000002</v>
      </c>
      <c r="G6" s="45">
        <v>0.32600000000000001</v>
      </c>
      <c r="H6" s="48">
        <v>0.27200000000000002</v>
      </c>
      <c r="J6" s="47">
        <v>8</v>
      </c>
      <c r="K6" s="41">
        <v>2.5</v>
      </c>
      <c r="L6" s="41">
        <v>3.93</v>
      </c>
      <c r="M6" s="41">
        <v>6.25</v>
      </c>
      <c r="N6" s="41">
        <v>10</v>
      </c>
      <c r="O6" s="41">
        <v>15.62</v>
      </c>
      <c r="P6" s="54">
        <v>25</v>
      </c>
    </row>
    <row r="7" spans="2:16" x14ac:dyDescent="0.25">
      <c r="B7" s="47">
        <v>0.04</v>
      </c>
      <c r="C7" s="4">
        <v>366</v>
      </c>
      <c r="D7" s="4">
        <v>293</v>
      </c>
      <c r="E7" s="4">
        <v>244</v>
      </c>
      <c r="F7" s="40">
        <v>0.65500000000000003</v>
      </c>
      <c r="G7" s="40">
        <v>0.32700000000000001</v>
      </c>
      <c r="H7" s="49">
        <v>0.27300000000000002</v>
      </c>
      <c r="J7" s="47">
        <v>9</v>
      </c>
      <c r="K7" s="43">
        <v>2.2200000000000002</v>
      </c>
      <c r="L7" s="43">
        <v>3.5</v>
      </c>
      <c r="M7" s="43">
        <v>5.55</v>
      </c>
      <c r="N7" s="43">
        <v>8.8800000000000008</v>
      </c>
      <c r="O7" s="43">
        <v>13.88</v>
      </c>
      <c r="P7" s="53">
        <v>22.22</v>
      </c>
    </row>
    <row r="8" spans="2:16" x14ac:dyDescent="0.25">
      <c r="B8" s="47">
        <v>0.05</v>
      </c>
      <c r="C8" s="44">
        <v>294</v>
      </c>
      <c r="D8" s="44">
        <v>235</v>
      </c>
      <c r="E8" s="44">
        <v>196</v>
      </c>
      <c r="F8" s="45">
        <v>0.65700000000000003</v>
      </c>
      <c r="G8" s="45">
        <v>0.32900000000000001</v>
      </c>
      <c r="H8" s="48">
        <v>0.27400000000000002</v>
      </c>
      <c r="J8" s="47">
        <v>10</v>
      </c>
      <c r="K8" s="41">
        <v>2</v>
      </c>
      <c r="L8" s="41">
        <v>3.15</v>
      </c>
      <c r="M8" s="41">
        <v>5</v>
      </c>
      <c r="N8" s="41">
        <v>8</v>
      </c>
      <c r="O8" s="41">
        <v>12.5</v>
      </c>
      <c r="P8" s="54">
        <v>20</v>
      </c>
    </row>
    <row r="9" spans="2:16" x14ac:dyDescent="0.25">
      <c r="B9" s="47">
        <v>0.06</v>
      </c>
      <c r="C9" s="4">
        <v>246</v>
      </c>
      <c r="D9" s="4">
        <v>197</v>
      </c>
      <c r="E9" s="4">
        <v>164</v>
      </c>
      <c r="F9" s="40">
        <v>0.66</v>
      </c>
      <c r="G9" s="40">
        <v>0.33</v>
      </c>
      <c r="H9" s="49">
        <v>0.27500000000000002</v>
      </c>
      <c r="J9" s="47">
        <v>11</v>
      </c>
      <c r="K9" s="43">
        <v>1.82</v>
      </c>
      <c r="L9" s="43">
        <v>2.86</v>
      </c>
      <c r="M9" s="43">
        <v>4.54</v>
      </c>
      <c r="N9" s="43">
        <v>7.27</v>
      </c>
      <c r="O9" s="43">
        <v>11.36</v>
      </c>
      <c r="P9" s="53">
        <v>18.18</v>
      </c>
    </row>
    <row r="10" spans="2:16" x14ac:dyDescent="0.25">
      <c r="B10" s="47">
        <v>7.0000000000000007E-2</v>
      </c>
      <c r="C10" s="44">
        <v>212</v>
      </c>
      <c r="D10" s="44">
        <v>169</v>
      </c>
      <c r="E10" s="44">
        <v>141</v>
      </c>
      <c r="F10" s="45">
        <v>0.66300000000000003</v>
      </c>
      <c r="G10" s="45">
        <v>0.33100000000000002</v>
      </c>
      <c r="H10" s="48">
        <v>0.27600000000000002</v>
      </c>
      <c r="J10" s="47">
        <v>12</v>
      </c>
      <c r="K10" s="41">
        <v>1.67</v>
      </c>
      <c r="L10" s="41">
        <v>2.62</v>
      </c>
      <c r="M10" s="41">
        <v>4.16</v>
      </c>
      <c r="N10" s="41">
        <v>6.66</v>
      </c>
      <c r="O10" s="41">
        <v>10.41</v>
      </c>
      <c r="P10" s="54">
        <v>16.66</v>
      </c>
    </row>
    <row r="11" spans="2:16" x14ac:dyDescent="0.25">
      <c r="B11" s="47">
        <v>0.08</v>
      </c>
      <c r="C11" s="4">
        <v>186</v>
      </c>
      <c r="D11" s="4">
        <v>149</v>
      </c>
      <c r="E11" s="4">
        <v>124</v>
      </c>
      <c r="F11" s="40">
        <v>0.66500000000000004</v>
      </c>
      <c r="G11" s="40">
        <v>0.33300000000000002</v>
      </c>
      <c r="H11" s="49">
        <v>0.27700000000000002</v>
      </c>
      <c r="J11" s="47">
        <v>12.5</v>
      </c>
      <c r="K11" s="43">
        <v>1.6</v>
      </c>
      <c r="L11" s="43">
        <v>2.52</v>
      </c>
      <c r="M11" s="43">
        <v>4</v>
      </c>
      <c r="N11" s="43">
        <v>6.4</v>
      </c>
      <c r="O11" s="43">
        <v>10</v>
      </c>
      <c r="P11" s="53">
        <v>16</v>
      </c>
    </row>
    <row r="12" spans="2:16" x14ac:dyDescent="0.25">
      <c r="B12" s="47">
        <v>0.09</v>
      </c>
      <c r="C12" s="44">
        <v>166</v>
      </c>
      <c r="D12" s="44">
        <v>133</v>
      </c>
      <c r="E12" s="44">
        <v>111</v>
      </c>
      <c r="F12" s="45">
        <v>0.66800000000000004</v>
      </c>
      <c r="G12" s="45">
        <v>0.33400000000000002</v>
      </c>
      <c r="H12" s="48">
        <v>0.27800000000000002</v>
      </c>
      <c r="J12" s="47">
        <v>13</v>
      </c>
      <c r="K12" s="41">
        <v>1.54</v>
      </c>
      <c r="L12" s="41">
        <v>2.42</v>
      </c>
      <c r="M12" s="41">
        <v>3.84</v>
      </c>
      <c r="N12" s="41">
        <v>6.15</v>
      </c>
      <c r="O12" s="41">
        <v>9.61</v>
      </c>
      <c r="P12" s="54">
        <v>15.38</v>
      </c>
    </row>
    <row r="13" spans="2:16" x14ac:dyDescent="0.25">
      <c r="B13" s="47">
        <v>0.1</v>
      </c>
      <c r="C13" s="4">
        <v>150</v>
      </c>
      <c r="D13" s="4">
        <v>120</v>
      </c>
      <c r="E13" s="4">
        <v>100.1</v>
      </c>
      <c r="F13" s="40">
        <v>0.67100000000000004</v>
      </c>
      <c r="G13" s="40">
        <v>0.33500000000000002</v>
      </c>
      <c r="H13" s="49">
        <v>0.28000000000000003</v>
      </c>
      <c r="J13" s="47">
        <v>14</v>
      </c>
      <c r="K13" s="43">
        <v>1.43</v>
      </c>
      <c r="L13" s="43">
        <v>2.25</v>
      </c>
      <c r="M13" s="43">
        <v>3.57</v>
      </c>
      <c r="N13" s="43">
        <v>5.71</v>
      </c>
      <c r="O13" s="43">
        <v>8.92</v>
      </c>
      <c r="P13" s="53">
        <v>14.28</v>
      </c>
    </row>
    <row r="14" spans="2:16" x14ac:dyDescent="0.25">
      <c r="B14" s="47">
        <v>0.11</v>
      </c>
      <c r="C14" s="44">
        <v>137</v>
      </c>
      <c r="D14" s="44">
        <v>110</v>
      </c>
      <c r="E14" s="44">
        <v>91.4</v>
      </c>
      <c r="F14" s="45">
        <v>0.67400000000000004</v>
      </c>
      <c r="G14" s="45">
        <v>0.33700000000000002</v>
      </c>
      <c r="H14" s="48">
        <v>0.28100000000000003</v>
      </c>
      <c r="J14" s="47">
        <v>15</v>
      </c>
      <c r="K14" s="41">
        <v>1.33</v>
      </c>
      <c r="L14" s="41">
        <v>2.1</v>
      </c>
      <c r="M14" s="41">
        <v>3.33</v>
      </c>
      <c r="N14" s="41">
        <v>5.33</v>
      </c>
      <c r="O14" s="41">
        <v>8.33</v>
      </c>
      <c r="P14" s="54">
        <v>13.33</v>
      </c>
    </row>
    <row r="15" spans="2:16" x14ac:dyDescent="0.25">
      <c r="B15" s="47">
        <v>0.12</v>
      </c>
      <c r="C15" s="4">
        <v>126</v>
      </c>
      <c r="D15" s="4">
        <v>100.9</v>
      </c>
      <c r="E15" s="4">
        <v>84.1</v>
      </c>
      <c r="F15" s="40">
        <v>0.67700000000000005</v>
      </c>
      <c r="G15" s="40">
        <v>0.33800000000000002</v>
      </c>
      <c r="H15" s="49">
        <v>0.28199999999999997</v>
      </c>
      <c r="J15" s="47">
        <v>16</v>
      </c>
      <c r="K15" s="43">
        <v>1.25</v>
      </c>
      <c r="L15" s="43">
        <v>1.96</v>
      </c>
      <c r="M15" s="43">
        <v>3.12</v>
      </c>
      <c r="N15" s="43">
        <v>5</v>
      </c>
      <c r="O15" s="43">
        <v>7.81</v>
      </c>
      <c r="P15" s="53">
        <v>12.5</v>
      </c>
    </row>
    <row r="16" spans="2:16" x14ac:dyDescent="0.25">
      <c r="B16" s="47">
        <v>0.13</v>
      </c>
      <c r="C16" s="44">
        <v>117</v>
      </c>
      <c r="D16" s="44">
        <v>93.6</v>
      </c>
      <c r="E16" s="44">
        <v>78</v>
      </c>
      <c r="F16" s="45">
        <v>0.67900000000000005</v>
      </c>
      <c r="G16" s="45">
        <v>0.34</v>
      </c>
      <c r="H16" s="48">
        <v>0.28299999999999997</v>
      </c>
      <c r="J16" s="47">
        <v>17</v>
      </c>
      <c r="K16" s="41">
        <v>1.18</v>
      </c>
      <c r="L16" s="41">
        <v>1.85</v>
      </c>
      <c r="M16" s="41">
        <v>2.94</v>
      </c>
      <c r="N16" s="41">
        <v>4.7</v>
      </c>
      <c r="O16" s="41">
        <v>7.35</v>
      </c>
      <c r="P16" s="54">
        <v>11.76</v>
      </c>
    </row>
    <row r="17" spans="2:16" x14ac:dyDescent="0.25">
      <c r="B17" s="47">
        <v>0.14000000000000001</v>
      </c>
      <c r="C17" s="4">
        <v>109</v>
      </c>
      <c r="D17" s="4">
        <v>87.2</v>
      </c>
      <c r="E17" s="4">
        <v>72.7</v>
      </c>
      <c r="F17" s="40">
        <v>0.68200000000000005</v>
      </c>
      <c r="G17" s="40">
        <v>0.34100000000000003</v>
      </c>
      <c r="H17" s="49">
        <v>0.28399999999999997</v>
      </c>
      <c r="J17" s="47">
        <v>18</v>
      </c>
      <c r="K17" s="43">
        <v>1.1100000000000001</v>
      </c>
      <c r="L17" s="43">
        <v>1.75</v>
      </c>
      <c r="M17" s="43">
        <v>2.77</v>
      </c>
      <c r="N17" s="43">
        <v>4.4400000000000004</v>
      </c>
      <c r="O17" s="43">
        <v>6.94</v>
      </c>
      <c r="P17" s="53">
        <v>11.11</v>
      </c>
    </row>
    <row r="18" spans="2:16" x14ac:dyDescent="0.25">
      <c r="B18" s="47">
        <v>0.15</v>
      </c>
      <c r="C18" s="44">
        <v>102.2</v>
      </c>
      <c r="D18" s="44">
        <v>81.8</v>
      </c>
      <c r="E18" s="44">
        <v>68.099999999999994</v>
      </c>
      <c r="F18" s="45">
        <v>0.68500000000000005</v>
      </c>
      <c r="G18" s="45">
        <v>0.34300000000000003</v>
      </c>
      <c r="H18" s="48">
        <v>0.28499999999999998</v>
      </c>
      <c r="J18" s="47">
        <v>19</v>
      </c>
      <c r="K18" s="41">
        <v>1.05</v>
      </c>
      <c r="L18" s="41">
        <v>1.65</v>
      </c>
      <c r="M18" s="41">
        <v>2.63</v>
      </c>
      <c r="N18" s="41">
        <v>4.21</v>
      </c>
      <c r="O18" s="41">
        <v>6.57</v>
      </c>
      <c r="P18" s="54">
        <v>10.52</v>
      </c>
    </row>
    <row r="19" spans="2:16" x14ac:dyDescent="0.25">
      <c r="B19" s="47">
        <v>0.16</v>
      </c>
      <c r="C19" s="4">
        <v>96.2</v>
      </c>
      <c r="D19" s="57">
        <v>77</v>
      </c>
      <c r="E19" s="4">
        <v>64.2</v>
      </c>
      <c r="F19" s="40">
        <v>0.68799999999999994</v>
      </c>
      <c r="G19" s="40">
        <v>0.34399999999999997</v>
      </c>
      <c r="H19" s="49">
        <v>0.28699999999999998</v>
      </c>
      <c r="J19" s="47">
        <v>20</v>
      </c>
      <c r="K19" s="43">
        <v>1</v>
      </c>
      <c r="L19" s="43">
        <v>1.57</v>
      </c>
      <c r="M19" s="43">
        <v>2.5</v>
      </c>
      <c r="N19" s="43">
        <v>4</v>
      </c>
      <c r="O19" s="43">
        <v>6.25</v>
      </c>
      <c r="P19" s="53">
        <v>10</v>
      </c>
    </row>
    <row r="20" spans="2:16" x14ac:dyDescent="0.25">
      <c r="B20" s="47">
        <v>0.16700000000000001</v>
      </c>
      <c r="C20" s="44">
        <v>92.5</v>
      </c>
      <c r="D20" s="44">
        <v>74</v>
      </c>
      <c r="E20" s="44">
        <v>61.7</v>
      </c>
      <c r="F20" s="45">
        <v>0.69</v>
      </c>
      <c r="G20" s="45">
        <v>0.34499999999999997</v>
      </c>
      <c r="H20" s="48">
        <v>0.28799999999999998</v>
      </c>
      <c r="J20" s="47">
        <v>21</v>
      </c>
      <c r="K20" s="41">
        <v>0.95</v>
      </c>
      <c r="L20" s="41">
        <v>1.5</v>
      </c>
      <c r="M20" s="41">
        <v>2.38</v>
      </c>
      <c r="N20" s="41">
        <v>3.8</v>
      </c>
      <c r="O20" s="41">
        <v>5.95</v>
      </c>
      <c r="P20" s="54">
        <v>9.52</v>
      </c>
    </row>
    <row r="21" spans="2:16" x14ac:dyDescent="0.25">
      <c r="B21" s="47">
        <v>0.17</v>
      </c>
      <c r="C21" s="4">
        <v>91</v>
      </c>
      <c r="D21" s="4">
        <v>72.8</v>
      </c>
      <c r="E21" s="4">
        <v>60.6</v>
      </c>
      <c r="F21" s="40">
        <v>0.69099999999999995</v>
      </c>
      <c r="G21" s="40">
        <v>0.34599999999999997</v>
      </c>
      <c r="H21" s="49">
        <v>0.28799999999999998</v>
      </c>
      <c r="J21" s="47">
        <v>22</v>
      </c>
      <c r="K21" s="43">
        <v>0.91</v>
      </c>
      <c r="L21" s="43">
        <v>1.43</v>
      </c>
      <c r="M21" s="43">
        <v>2.27</v>
      </c>
      <c r="N21" s="43">
        <v>3.63</v>
      </c>
      <c r="O21" s="43">
        <v>5.68</v>
      </c>
      <c r="P21" s="53">
        <v>9.09</v>
      </c>
    </row>
    <row r="22" spans="2:16" x14ac:dyDescent="0.25">
      <c r="B22" s="47">
        <v>0.18</v>
      </c>
      <c r="C22" s="44">
        <v>86.3</v>
      </c>
      <c r="D22" s="44">
        <v>69</v>
      </c>
      <c r="E22" s="44">
        <v>57.5</v>
      </c>
      <c r="F22" s="45">
        <v>0.69399999999999995</v>
      </c>
      <c r="G22" s="45">
        <v>0.34699999999999998</v>
      </c>
      <c r="H22" s="48">
        <v>0.28899999999999998</v>
      </c>
      <c r="J22" s="47">
        <v>23</v>
      </c>
      <c r="K22" s="41">
        <v>0.87</v>
      </c>
      <c r="L22" s="41">
        <v>1.36</v>
      </c>
      <c r="M22" s="41">
        <v>2.17</v>
      </c>
      <c r="N22" s="41">
        <v>3.47</v>
      </c>
      <c r="O22" s="41">
        <v>5.43</v>
      </c>
      <c r="P22" s="54">
        <v>8.69</v>
      </c>
    </row>
    <row r="23" spans="2:16" x14ac:dyDescent="0.25">
      <c r="B23" s="47">
        <v>0.19</v>
      </c>
      <c r="C23" s="4">
        <v>82.1</v>
      </c>
      <c r="D23" s="4">
        <v>65.7</v>
      </c>
      <c r="E23" s="4">
        <v>54.7</v>
      </c>
      <c r="F23" s="40">
        <v>0.69699999999999995</v>
      </c>
      <c r="G23" s="40">
        <v>0.34899999999999998</v>
      </c>
      <c r="H23" s="49">
        <v>0.28999999999999998</v>
      </c>
      <c r="J23" s="47">
        <v>24</v>
      </c>
      <c r="K23" s="43">
        <v>0.83</v>
      </c>
      <c r="L23" s="43">
        <v>1.31</v>
      </c>
      <c r="M23" s="43">
        <v>2.08</v>
      </c>
      <c r="N23" s="43">
        <v>3.33</v>
      </c>
      <c r="O23" s="43">
        <v>5.2</v>
      </c>
      <c r="P23" s="53">
        <v>8.33</v>
      </c>
    </row>
    <row r="24" spans="2:16" x14ac:dyDescent="0.25">
      <c r="B24" s="47">
        <v>0.2</v>
      </c>
      <c r="C24" s="44">
        <v>78.3</v>
      </c>
      <c r="D24" s="44">
        <v>62.7</v>
      </c>
      <c r="E24" s="44">
        <v>52.2</v>
      </c>
      <c r="F24" s="45">
        <v>0.7</v>
      </c>
      <c r="G24" s="45">
        <v>0.35</v>
      </c>
      <c r="H24" s="48">
        <v>0.29199999999999998</v>
      </c>
      <c r="J24" s="47">
        <v>25</v>
      </c>
      <c r="K24" s="41">
        <v>0.8</v>
      </c>
      <c r="L24" s="41">
        <v>1.26</v>
      </c>
      <c r="M24" s="41">
        <v>2</v>
      </c>
      <c r="N24" s="41">
        <v>3.2</v>
      </c>
      <c r="O24" s="41">
        <v>5</v>
      </c>
      <c r="P24" s="54">
        <v>8</v>
      </c>
    </row>
    <row r="25" spans="2:16" x14ac:dyDescent="0.25">
      <c r="B25" s="47">
        <v>0.21</v>
      </c>
      <c r="C25" s="4">
        <v>74.900000000000006</v>
      </c>
      <c r="D25" s="4">
        <v>59.9</v>
      </c>
      <c r="E25" s="4">
        <v>49.9</v>
      </c>
      <c r="F25" s="40">
        <v>0.70299999999999996</v>
      </c>
      <c r="G25" s="40">
        <v>0.35199999999999998</v>
      </c>
      <c r="H25" s="49">
        <v>0.29299999999999998</v>
      </c>
      <c r="J25" s="47">
        <v>26</v>
      </c>
      <c r="K25" s="43">
        <v>0.77</v>
      </c>
      <c r="L25" s="58">
        <v>1.21</v>
      </c>
      <c r="M25" s="43">
        <v>1.92</v>
      </c>
      <c r="N25" s="43">
        <v>3.07</v>
      </c>
      <c r="O25" s="43">
        <v>4.8</v>
      </c>
      <c r="P25" s="53">
        <v>7.69</v>
      </c>
    </row>
    <row r="26" spans="2:16" x14ac:dyDescent="0.25">
      <c r="B26" s="47">
        <v>0.22</v>
      </c>
      <c r="C26" s="44">
        <v>71.8</v>
      </c>
      <c r="D26" s="44">
        <v>57.5</v>
      </c>
      <c r="E26" s="44">
        <v>47.9</v>
      </c>
      <c r="F26" s="45">
        <v>0.70599999999999996</v>
      </c>
      <c r="G26" s="45">
        <v>0.35299999999999898</v>
      </c>
      <c r="H26" s="48">
        <v>0.29399999999999998</v>
      </c>
      <c r="J26" s="47">
        <v>27</v>
      </c>
      <c r="K26" s="41">
        <v>0.74</v>
      </c>
      <c r="L26" s="41">
        <v>1.1599999999999999</v>
      </c>
      <c r="M26" s="41">
        <v>1.85</v>
      </c>
      <c r="N26" s="41">
        <v>2.96</v>
      </c>
      <c r="O26" s="41">
        <v>4.62</v>
      </c>
      <c r="P26" s="54">
        <v>7.4</v>
      </c>
    </row>
    <row r="27" spans="2:16" x14ac:dyDescent="0.25">
      <c r="B27" s="47">
        <v>0.23</v>
      </c>
      <c r="C27" s="4">
        <v>69</v>
      </c>
      <c r="D27" s="4">
        <v>55.2</v>
      </c>
      <c r="E27" s="4">
        <v>46</v>
      </c>
      <c r="F27" s="40">
        <v>0.70899999999999996</v>
      </c>
      <c r="G27" s="40">
        <v>0.35499999999999898</v>
      </c>
      <c r="H27" s="49">
        <v>0.29599999999999999</v>
      </c>
      <c r="J27" s="47">
        <v>28</v>
      </c>
      <c r="K27" s="43">
        <v>0.71</v>
      </c>
      <c r="L27" s="43">
        <v>1.1200000000000001</v>
      </c>
      <c r="M27" s="43">
        <v>1.78</v>
      </c>
      <c r="N27" s="43">
        <v>2.85</v>
      </c>
      <c r="O27" s="43">
        <v>4.46</v>
      </c>
      <c r="P27" s="53">
        <v>7.14</v>
      </c>
    </row>
    <row r="28" spans="2:16" x14ac:dyDescent="0.25">
      <c r="B28" s="47">
        <v>0.24</v>
      </c>
      <c r="C28" s="44">
        <v>66.400000000000006</v>
      </c>
      <c r="D28" s="44">
        <v>53.1</v>
      </c>
      <c r="E28" s="44">
        <v>44.3</v>
      </c>
      <c r="F28" s="45">
        <v>0.71299999999999997</v>
      </c>
      <c r="G28" s="45">
        <v>0.35599999999999898</v>
      </c>
      <c r="H28" s="48">
        <v>0.29699999999999999</v>
      </c>
      <c r="J28" s="47">
        <v>29</v>
      </c>
      <c r="K28" s="41">
        <v>0.69</v>
      </c>
      <c r="L28" s="41">
        <v>1.08</v>
      </c>
      <c r="M28" s="41">
        <v>1.72</v>
      </c>
      <c r="N28" s="41">
        <v>2.75</v>
      </c>
      <c r="O28" s="41">
        <v>4.3099999999999996</v>
      </c>
      <c r="P28" s="54">
        <v>6.89</v>
      </c>
    </row>
    <row r="29" spans="2:16" ht="15.75" thickBot="1" x14ac:dyDescent="0.3">
      <c r="B29" s="47">
        <v>0.25</v>
      </c>
      <c r="C29" s="4">
        <v>64.099999999999994</v>
      </c>
      <c r="D29" s="4">
        <v>51.2</v>
      </c>
      <c r="E29" s="4">
        <v>42.7</v>
      </c>
      <c r="F29" s="40">
        <v>0.71599999999999997</v>
      </c>
      <c r="G29" s="40">
        <v>0.35799999999999899</v>
      </c>
      <c r="H29" s="49">
        <v>0.29799999999999999</v>
      </c>
      <c r="J29" s="50">
        <v>30</v>
      </c>
      <c r="K29" s="55">
        <v>0.67</v>
      </c>
      <c r="L29" s="55">
        <v>1.05</v>
      </c>
      <c r="M29" s="55">
        <v>1.66</v>
      </c>
      <c r="N29" s="55">
        <v>2.66</v>
      </c>
      <c r="O29" s="55">
        <v>4.16</v>
      </c>
      <c r="P29" s="56">
        <v>6.66</v>
      </c>
    </row>
    <row r="30" spans="2:16" x14ac:dyDescent="0.25">
      <c r="B30" s="47">
        <v>0.25900000000000001</v>
      </c>
      <c r="C30" s="44">
        <v>62.1</v>
      </c>
      <c r="D30" s="44">
        <v>49.7</v>
      </c>
      <c r="E30" s="44">
        <v>41.4</v>
      </c>
      <c r="F30" s="45">
        <v>0.71899999999999997</v>
      </c>
      <c r="G30" s="45">
        <v>0.35899999999999899</v>
      </c>
      <c r="H30" s="48">
        <v>0.29899999999999999</v>
      </c>
    </row>
    <row r="31" spans="2:16" x14ac:dyDescent="0.25">
      <c r="B31" s="47">
        <v>0.26</v>
      </c>
      <c r="C31" s="4">
        <v>61.9</v>
      </c>
      <c r="D31" s="4">
        <v>49.5</v>
      </c>
      <c r="E31" s="4">
        <v>41.2</v>
      </c>
      <c r="F31" s="40">
        <v>0.71899999999999997</v>
      </c>
      <c r="G31" s="40">
        <v>0.35899999999999999</v>
      </c>
      <c r="H31" s="49">
        <v>0.3</v>
      </c>
    </row>
    <row r="32" spans="2:16" x14ac:dyDescent="0.25">
      <c r="B32" s="47">
        <v>0.27</v>
      </c>
      <c r="C32" s="44">
        <v>59.8</v>
      </c>
      <c r="D32" s="44">
        <v>47.9</v>
      </c>
      <c r="E32" s="44">
        <v>39.9</v>
      </c>
      <c r="F32" s="45">
        <v>0.72199999999999998</v>
      </c>
      <c r="G32" s="45">
        <v>0.36099999999999899</v>
      </c>
      <c r="H32" s="48">
        <v>0.30099999999999999</v>
      </c>
    </row>
    <row r="33" spans="2:8" x14ac:dyDescent="0.25">
      <c r="B33" s="47">
        <v>0.28000000000000003</v>
      </c>
      <c r="C33" s="4">
        <v>58</v>
      </c>
      <c r="D33" s="4">
        <v>46.4</v>
      </c>
      <c r="E33" s="4">
        <v>38.6</v>
      </c>
      <c r="F33" s="40">
        <v>0.72499999999999998</v>
      </c>
      <c r="G33" s="40">
        <v>0.36299999999999899</v>
      </c>
      <c r="H33" s="49">
        <v>0.30199999999999999</v>
      </c>
    </row>
    <row r="34" spans="2:8" x14ac:dyDescent="0.25">
      <c r="B34" s="47">
        <v>0.28999999999999998</v>
      </c>
      <c r="C34" s="44">
        <v>56.2</v>
      </c>
      <c r="D34" s="44">
        <v>45</v>
      </c>
      <c r="E34" s="44">
        <v>37.5</v>
      </c>
      <c r="F34" s="45">
        <v>0.72899999999999998</v>
      </c>
      <c r="G34" s="45">
        <v>0.36399999999999899</v>
      </c>
      <c r="H34" s="48">
        <v>0.30399999999999999</v>
      </c>
    </row>
    <row r="35" spans="2:8" x14ac:dyDescent="0.25">
      <c r="B35" s="47">
        <v>0.3</v>
      </c>
      <c r="C35" s="4">
        <v>54.6</v>
      </c>
      <c r="D35" s="4">
        <v>43.7</v>
      </c>
      <c r="E35" s="4">
        <v>36.4</v>
      </c>
      <c r="F35" s="40">
        <v>0.73199999999999998</v>
      </c>
      <c r="G35" s="40">
        <v>0.36599999999999899</v>
      </c>
      <c r="H35" s="49">
        <v>0.30499999999999999</v>
      </c>
    </row>
    <row r="36" spans="2:8" x14ac:dyDescent="0.25">
      <c r="B36" s="47">
        <v>0.31</v>
      </c>
      <c r="C36" s="44">
        <v>53.1</v>
      </c>
      <c r="D36" s="44">
        <v>42.5</v>
      </c>
      <c r="E36" s="44">
        <v>35.4</v>
      </c>
      <c r="F36" s="45">
        <v>0.73499999999999999</v>
      </c>
      <c r="G36" s="45">
        <v>0.36799999999999899</v>
      </c>
      <c r="H36" s="48">
        <v>0.30599999999999999</v>
      </c>
    </row>
    <row r="37" spans="2:8" x14ac:dyDescent="0.25">
      <c r="B37" s="47">
        <v>0.32</v>
      </c>
      <c r="C37" s="4">
        <v>51.6</v>
      </c>
      <c r="D37" s="4">
        <v>41.3</v>
      </c>
      <c r="E37" s="4">
        <v>34.4</v>
      </c>
      <c r="F37" s="40">
        <v>0.73899999999999999</v>
      </c>
      <c r="G37" s="40">
        <v>0.368999999999999</v>
      </c>
      <c r="H37" s="49">
        <v>0.308</v>
      </c>
    </row>
    <row r="38" spans="2:8" x14ac:dyDescent="0.25">
      <c r="B38" s="47">
        <v>0.33</v>
      </c>
      <c r="C38" s="44">
        <v>50.3</v>
      </c>
      <c r="D38" s="44">
        <v>40.299999999999997</v>
      </c>
      <c r="E38" s="44">
        <v>33.5</v>
      </c>
      <c r="F38" s="45">
        <v>0.74199999999999999</v>
      </c>
      <c r="G38" s="45">
        <v>0.370999999999999</v>
      </c>
      <c r="H38" s="48">
        <v>0.309</v>
      </c>
    </row>
    <row r="39" spans="2:8" x14ac:dyDescent="0.25">
      <c r="B39" s="47">
        <v>0.34</v>
      </c>
      <c r="C39" s="4">
        <v>49.1</v>
      </c>
      <c r="D39" s="4">
        <v>39.200000000000003</v>
      </c>
      <c r="E39" s="4">
        <v>32.700000000000003</v>
      </c>
      <c r="F39" s="40">
        <v>0.746</v>
      </c>
      <c r="G39" s="40">
        <v>0.372999999999998</v>
      </c>
      <c r="H39" s="49">
        <v>0.311</v>
      </c>
    </row>
    <row r="40" spans="2:8" x14ac:dyDescent="0.25">
      <c r="B40" s="47">
        <v>0.35</v>
      </c>
      <c r="C40" s="44">
        <v>47.9</v>
      </c>
      <c r="D40" s="44">
        <v>38.299999999999997</v>
      </c>
      <c r="E40" s="44">
        <v>31.9</v>
      </c>
      <c r="F40" s="45">
        <v>0.749</v>
      </c>
      <c r="G40" s="45">
        <v>0.373999999999998</v>
      </c>
      <c r="H40" s="48">
        <v>0.312</v>
      </c>
    </row>
    <row r="41" spans="2:8" x14ac:dyDescent="0.25">
      <c r="B41" s="47">
        <v>0.36</v>
      </c>
      <c r="C41" s="4">
        <v>46.8</v>
      </c>
      <c r="D41" s="4">
        <v>37.4</v>
      </c>
      <c r="E41" s="4">
        <v>31.2</v>
      </c>
      <c r="F41" s="40">
        <v>0.752</v>
      </c>
      <c r="G41" s="40">
        <v>0.375999999999998</v>
      </c>
      <c r="H41" s="49">
        <v>0.313</v>
      </c>
    </row>
    <row r="42" spans="2:8" x14ac:dyDescent="0.25">
      <c r="B42" s="47">
        <v>0.37</v>
      </c>
      <c r="C42" s="44">
        <v>45.7</v>
      </c>
      <c r="D42" s="44">
        <v>36.6</v>
      </c>
      <c r="E42" s="44">
        <v>30.5</v>
      </c>
      <c r="F42" s="45">
        <v>0.75600000000000001</v>
      </c>
      <c r="G42" s="45">
        <v>0.377999999999998</v>
      </c>
      <c r="H42" s="48">
        <v>0.315</v>
      </c>
    </row>
    <row r="43" spans="2:8" x14ac:dyDescent="0.25">
      <c r="B43" s="47">
        <v>0.38</v>
      </c>
      <c r="C43" s="4">
        <v>44.7</v>
      </c>
      <c r="D43" s="4">
        <v>35.799999999999997</v>
      </c>
      <c r="E43" s="4">
        <v>29.8</v>
      </c>
      <c r="F43" s="40">
        <v>0.76</v>
      </c>
      <c r="G43" s="40">
        <v>0.37999999999999801</v>
      </c>
      <c r="H43" s="49">
        <v>0.316</v>
      </c>
    </row>
    <row r="44" spans="2:8" x14ac:dyDescent="0.25">
      <c r="B44" s="47">
        <v>0.39</v>
      </c>
      <c r="C44" s="44">
        <v>43.8</v>
      </c>
      <c r="D44" s="44">
        <v>35</v>
      </c>
      <c r="E44" s="44">
        <v>29.2</v>
      </c>
      <c r="F44" s="45">
        <v>0.76300000000000001</v>
      </c>
      <c r="G44" s="45">
        <v>0.38199999999999801</v>
      </c>
      <c r="H44" s="48">
        <v>0.318</v>
      </c>
    </row>
    <row r="45" spans="2:8" x14ac:dyDescent="0.25">
      <c r="B45" s="47">
        <v>0.4</v>
      </c>
      <c r="C45" s="4">
        <v>42.9</v>
      </c>
      <c r="D45" s="4">
        <v>34.299999999999997</v>
      </c>
      <c r="E45" s="4">
        <v>28.6</v>
      </c>
      <c r="F45" s="40">
        <v>0.76700000000000002</v>
      </c>
      <c r="G45" s="40">
        <v>0.38300000000000001</v>
      </c>
      <c r="H45" s="49">
        <v>0.31900000000000001</v>
      </c>
    </row>
    <row r="46" spans="2:8" x14ac:dyDescent="0.25">
      <c r="B46" s="47">
        <v>0.41</v>
      </c>
      <c r="C46" s="44">
        <v>42</v>
      </c>
      <c r="D46" s="44">
        <v>33.6</v>
      </c>
      <c r="E46" s="44">
        <v>28</v>
      </c>
      <c r="F46" s="45">
        <v>0.77</v>
      </c>
      <c r="G46" s="45">
        <v>0.38500000000000001</v>
      </c>
      <c r="H46" s="48">
        <v>0.32100000000000001</v>
      </c>
    </row>
    <row r="47" spans="2:8" x14ac:dyDescent="0.25">
      <c r="B47" s="47">
        <v>0.42</v>
      </c>
      <c r="C47" s="4">
        <v>41.2</v>
      </c>
      <c r="D47" s="4">
        <v>33</v>
      </c>
      <c r="E47" s="4">
        <v>27.5</v>
      </c>
      <c r="F47" s="40">
        <v>0.77400000000000002</v>
      </c>
      <c r="G47" s="40">
        <v>0.38700000000000001</v>
      </c>
      <c r="H47" s="49">
        <v>0.32300000000000001</v>
      </c>
    </row>
    <row r="48" spans="2:8" x14ac:dyDescent="0.25">
      <c r="B48" s="47">
        <v>0.43</v>
      </c>
      <c r="C48" s="44">
        <v>40.5</v>
      </c>
      <c r="D48" s="44">
        <v>32.4</v>
      </c>
      <c r="E48" s="44">
        <v>27</v>
      </c>
      <c r="F48" s="45">
        <v>0.77800000000000002</v>
      </c>
      <c r="G48" s="45">
        <v>0.38900000000000001</v>
      </c>
      <c r="H48" s="48">
        <v>0.32400000000000001</v>
      </c>
    </row>
    <row r="49" spans="2:8" x14ac:dyDescent="0.25">
      <c r="B49" s="47">
        <v>0.44</v>
      </c>
      <c r="C49" s="4">
        <v>39.799999999999997</v>
      </c>
      <c r="D49" s="4">
        <v>31.8</v>
      </c>
      <c r="E49" s="4">
        <v>26.5</v>
      </c>
      <c r="F49" s="40">
        <v>0.78200000000000003</v>
      </c>
      <c r="G49" s="40">
        <v>0.39100000000000001</v>
      </c>
      <c r="H49" s="49">
        <v>0.32600000000000001</v>
      </c>
    </row>
    <row r="50" spans="2:8" x14ac:dyDescent="0.25">
      <c r="B50" s="47">
        <v>0.442</v>
      </c>
      <c r="C50" s="44">
        <v>39.6</v>
      </c>
      <c r="D50" s="44">
        <v>31.7</v>
      </c>
      <c r="E50" s="44">
        <v>26.4</v>
      </c>
      <c r="F50" s="45">
        <v>0.78200000000000003</v>
      </c>
      <c r="G50" s="45">
        <v>0.39100000000000001</v>
      </c>
      <c r="H50" s="48">
        <v>0.32700000000000001</v>
      </c>
    </row>
    <row r="51" spans="2:8" x14ac:dyDescent="0.25">
      <c r="B51" s="47">
        <v>0.45</v>
      </c>
      <c r="C51" s="4">
        <v>39.1</v>
      </c>
      <c r="D51" s="4">
        <v>31.2</v>
      </c>
      <c r="E51" s="4">
        <v>26</v>
      </c>
      <c r="F51" s="40">
        <v>0.78600000000000003</v>
      </c>
      <c r="G51" s="40">
        <v>0.39300000000000002</v>
      </c>
      <c r="H51" s="49"/>
    </row>
    <row r="52" spans="2:8" x14ac:dyDescent="0.25">
      <c r="B52" s="47">
        <v>0.46</v>
      </c>
      <c r="C52" s="44">
        <v>38.4</v>
      </c>
      <c r="D52" s="44">
        <v>30.7</v>
      </c>
      <c r="E52" s="44">
        <v>25.6</v>
      </c>
      <c r="F52" s="45">
        <v>0.78900000000000003</v>
      </c>
      <c r="G52" s="45">
        <v>0.39500000000000002</v>
      </c>
      <c r="H52" s="49"/>
    </row>
    <row r="53" spans="2:8" x14ac:dyDescent="0.25">
      <c r="B53" s="47">
        <v>0.46899999999999997</v>
      </c>
      <c r="C53" s="4">
        <v>37.799999999999997</v>
      </c>
      <c r="D53" s="4">
        <v>30.3</v>
      </c>
      <c r="E53" s="4">
        <v>25.2</v>
      </c>
      <c r="F53" s="40">
        <v>0.79300000000000004</v>
      </c>
      <c r="G53" s="40">
        <v>0.39600000000000002</v>
      </c>
      <c r="H53" s="49"/>
    </row>
    <row r="54" spans="2:8" x14ac:dyDescent="0.25">
      <c r="B54" s="47">
        <v>0.47</v>
      </c>
      <c r="C54" s="44">
        <v>37.799999999999997</v>
      </c>
      <c r="D54" s="44">
        <v>30.2</v>
      </c>
      <c r="E54" s="44">
        <v>25.2</v>
      </c>
      <c r="F54" s="45">
        <v>0.79300000000000004</v>
      </c>
      <c r="G54" s="45">
        <v>0.39700000000000002</v>
      </c>
      <c r="H54" s="49"/>
    </row>
    <row r="55" spans="2:8" x14ac:dyDescent="0.25">
      <c r="B55" s="47">
        <v>0.48</v>
      </c>
      <c r="C55" s="4">
        <v>37.200000000000003</v>
      </c>
      <c r="D55" s="4">
        <v>29.7</v>
      </c>
      <c r="E55" s="4">
        <v>24.8</v>
      </c>
      <c r="F55" s="40">
        <v>0.79700000000000004</v>
      </c>
      <c r="G55" s="40">
        <v>0.39900000000000002</v>
      </c>
      <c r="H55" s="49"/>
    </row>
    <row r="56" spans="2:8" x14ac:dyDescent="0.25">
      <c r="B56" s="47">
        <v>0.49</v>
      </c>
      <c r="C56" s="44">
        <v>36.6</v>
      </c>
      <c r="D56" s="44">
        <v>29.3</v>
      </c>
      <c r="E56" s="44">
        <v>24.4</v>
      </c>
      <c r="F56" s="45">
        <v>0.80100000000000005</v>
      </c>
      <c r="G56" s="45">
        <v>0.40100000000000002</v>
      </c>
      <c r="H56" s="49"/>
    </row>
    <row r="57" spans="2:8" ht="15.75" thickBot="1" x14ac:dyDescent="0.3">
      <c r="B57" s="50">
        <v>0.5</v>
      </c>
      <c r="C57" s="19">
        <v>36.6</v>
      </c>
      <c r="D57" s="19">
        <v>28.8</v>
      </c>
      <c r="E57" s="19">
        <v>24</v>
      </c>
      <c r="F57" s="51">
        <v>0.80500000000000005</v>
      </c>
      <c r="G57" s="51">
        <v>0.40300000000000002</v>
      </c>
      <c r="H57" s="52"/>
    </row>
  </sheetData>
  <mergeCells count="6">
    <mergeCell ref="B2:B3"/>
    <mergeCell ref="C2:E2"/>
    <mergeCell ref="F2:H2"/>
    <mergeCell ref="J2:P2"/>
    <mergeCell ref="J3:J4"/>
    <mergeCell ref="K3:P3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5F94-2ABC-4D38-8372-2C4B25E4B21B}">
  <dimension ref="B1:L48"/>
  <sheetViews>
    <sheetView workbookViewId="0"/>
  </sheetViews>
  <sheetFormatPr defaultRowHeight="15" x14ac:dyDescent="0.25"/>
  <cols>
    <col min="1" max="1" width="4.28515625" customWidth="1"/>
    <col min="3" max="3" width="10.42578125" bestFit="1" customWidth="1"/>
    <col min="5" max="5" width="12.140625" bestFit="1" customWidth="1"/>
  </cols>
  <sheetData>
    <row r="1" spans="2:9" ht="15.75" thickBot="1" x14ac:dyDescent="0.3"/>
    <row r="2" spans="2:9" x14ac:dyDescent="0.25">
      <c r="B2" s="13" t="s">
        <v>0</v>
      </c>
      <c r="C2" s="14" t="s">
        <v>1</v>
      </c>
      <c r="D2" s="14" t="s">
        <v>2</v>
      </c>
      <c r="E2" s="14" t="s">
        <v>9</v>
      </c>
      <c r="F2" s="14" t="s">
        <v>4</v>
      </c>
      <c r="G2" s="14" t="s">
        <v>5</v>
      </c>
      <c r="H2" s="14" t="s">
        <v>7</v>
      </c>
      <c r="I2" s="15" t="s">
        <v>6</v>
      </c>
    </row>
    <row r="3" spans="2:9" x14ac:dyDescent="0.25">
      <c r="B3" s="16">
        <v>1</v>
      </c>
      <c r="C3" s="4">
        <v>41.2</v>
      </c>
      <c r="D3" s="4">
        <v>29.4</v>
      </c>
      <c r="E3" s="4">
        <v>11.9</v>
      </c>
      <c r="F3" s="5">
        <v>0.183</v>
      </c>
      <c r="G3" s="5">
        <v>0.40200000000000002</v>
      </c>
      <c r="H3" s="5">
        <v>0.23200000000000001</v>
      </c>
      <c r="I3" s="17">
        <v>3.3000000000000002E-2</v>
      </c>
    </row>
    <row r="4" spans="2:9" x14ac:dyDescent="0.25">
      <c r="B4" s="16">
        <v>1.05</v>
      </c>
      <c r="C4" s="4">
        <v>36.5</v>
      </c>
      <c r="D4" s="4">
        <v>29</v>
      </c>
      <c r="E4" s="4">
        <v>11.3</v>
      </c>
      <c r="F4" s="5">
        <v>0.193</v>
      </c>
      <c r="G4" s="5">
        <v>0.38800000000000001</v>
      </c>
      <c r="H4" s="5">
        <v>0.22600000000000001</v>
      </c>
      <c r="I4" s="17">
        <v>3.7999999999999999E-2</v>
      </c>
    </row>
    <row r="5" spans="2:9" x14ac:dyDescent="0.25">
      <c r="B5" s="16">
        <v>1.1000000000000001</v>
      </c>
      <c r="C5" s="4">
        <v>31.9</v>
      </c>
      <c r="D5" s="4">
        <v>28.8</v>
      </c>
      <c r="E5" s="4">
        <v>10.9</v>
      </c>
      <c r="F5" s="5">
        <v>0.20200000000000001</v>
      </c>
      <c r="G5" s="5">
        <v>0.378</v>
      </c>
      <c r="H5" s="5">
        <v>0.218</v>
      </c>
      <c r="I5" s="17">
        <v>4.2000000000000003E-2</v>
      </c>
    </row>
    <row r="6" spans="2:9" x14ac:dyDescent="0.25">
      <c r="B6" s="16">
        <v>1.1499999999999999</v>
      </c>
      <c r="C6" s="4">
        <v>28.3</v>
      </c>
      <c r="D6" s="4">
        <v>28.8</v>
      </c>
      <c r="E6" s="4">
        <v>10.4</v>
      </c>
      <c r="F6" s="5">
        <v>0.21099999999999999</v>
      </c>
      <c r="G6" s="5">
        <v>0.36599999999999999</v>
      </c>
      <c r="H6" s="5">
        <v>0.21199999999999999</v>
      </c>
      <c r="I6" s="17">
        <v>4.7E-2</v>
      </c>
    </row>
    <row r="7" spans="2:9" x14ac:dyDescent="0.25">
      <c r="B7" s="16">
        <v>1.2</v>
      </c>
      <c r="C7" s="4">
        <v>25.9</v>
      </c>
      <c r="D7" s="4">
        <v>28.9</v>
      </c>
      <c r="E7" s="4">
        <v>10.1</v>
      </c>
      <c r="F7" s="5">
        <v>0.22</v>
      </c>
      <c r="G7" s="5">
        <v>0.35499999999999998</v>
      </c>
      <c r="H7" s="5">
        <v>0.20499999999999999</v>
      </c>
      <c r="I7" s="17">
        <v>5.0999999999999997E-2</v>
      </c>
    </row>
    <row r="8" spans="2:9" x14ac:dyDescent="0.25">
      <c r="B8" s="16">
        <v>1.25</v>
      </c>
      <c r="C8" s="4">
        <v>23.4</v>
      </c>
      <c r="D8" s="4">
        <v>29.2</v>
      </c>
      <c r="E8" s="4">
        <v>9.8000000000000007</v>
      </c>
      <c r="F8" s="5">
        <v>0.23</v>
      </c>
      <c r="G8" s="5">
        <v>0.34200000000000003</v>
      </c>
      <c r="H8" s="5">
        <v>0.19800000000000001</v>
      </c>
      <c r="I8" s="17">
        <v>5.6000000000000001E-2</v>
      </c>
    </row>
    <row r="9" spans="2:9" x14ac:dyDescent="0.25">
      <c r="B9" s="16">
        <v>1.3</v>
      </c>
      <c r="C9" s="4">
        <v>21.7</v>
      </c>
      <c r="D9" s="4">
        <v>29.7</v>
      </c>
      <c r="E9" s="4">
        <v>9.6</v>
      </c>
      <c r="F9" s="5">
        <v>0.23899999999999999</v>
      </c>
      <c r="G9" s="5">
        <v>0.33100000000000002</v>
      </c>
      <c r="H9" s="5">
        <v>0.191</v>
      </c>
      <c r="I9" s="17">
        <v>0.06</v>
      </c>
    </row>
    <row r="10" spans="2:9" x14ac:dyDescent="0.25">
      <c r="B10" s="16">
        <v>1.35</v>
      </c>
      <c r="C10" s="4">
        <v>20.100000000000001</v>
      </c>
      <c r="D10" s="4">
        <v>30.2</v>
      </c>
      <c r="E10" s="4">
        <v>9.3000000000000007</v>
      </c>
      <c r="F10" s="5">
        <v>0.248</v>
      </c>
      <c r="G10" s="5">
        <v>0.32</v>
      </c>
      <c r="H10" s="5">
        <v>0.184</v>
      </c>
      <c r="I10" s="17">
        <v>6.5000000000000002E-2</v>
      </c>
    </row>
    <row r="11" spans="2:9" x14ac:dyDescent="0.25">
      <c r="B11" s="16">
        <v>1.4</v>
      </c>
      <c r="C11" s="4">
        <v>18.8</v>
      </c>
      <c r="D11" s="4">
        <v>30.8</v>
      </c>
      <c r="E11" s="4">
        <v>9.1999999999999993</v>
      </c>
      <c r="F11" s="5">
        <v>0.25600000000000001</v>
      </c>
      <c r="G11" s="5">
        <v>0.31</v>
      </c>
      <c r="H11" s="5">
        <v>0.17899999999999999</v>
      </c>
      <c r="I11" s="17">
        <v>6.9000000000000006E-2</v>
      </c>
    </row>
    <row r="12" spans="2:9" x14ac:dyDescent="0.25">
      <c r="B12" s="16">
        <v>1.45</v>
      </c>
      <c r="C12" s="4">
        <v>17.5</v>
      </c>
      <c r="D12" s="4">
        <v>31.6</v>
      </c>
      <c r="E12" s="4">
        <v>9</v>
      </c>
      <c r="F12" s="5">
        <v>0.26400000000000001</v>
      </c>
      <c r="G12" s="5">
        <v>0.3</v>
      </c>
      <c r="H12" s="5">
        <v>0.17299999999999999</v>
      </c>
      <c r="I12" s="17">
        <v>7.2999999999999995E-2</v>
      </c>
    </row>
    <row r="13" spans="2:9" x14ac:dyDescent="0.25">
      <c r="B13" s="16">
        <v>1.5</v>
      </c>
      <c r="C13" s="4">
        <v>16.600000000000001</v>
      </c>
      <c r="D13" s="4">
        <v>32.299999999999997</v>
      </c>
      <c r="E13" s="4">
        <v>8.9</v>
      </c>
      <c r="F13" s="5">
        <v>0.27200000000000002</v>
      </c>
      <c r="G13" s="5">
        <v>0.28899999999999998</v>
      </c>
      <c r="H13" s="5">
        <v>0.16700000000000001</v>
      </c>
      <c r="I13" s="17">
        <v>7.6999999999999999E-2</v>
      </c>
    </row>
    <row r="14" spans="2:9" x14ac:dyDescent="0.25">
      <c r="B14" s="16">
        <v>1.55</v>
      </c>
      <c r="C14" s="4">
        <v>15.7</v>
      </c>
      <c r="D14" s="4">
        <v>33</v>
      </c>
      <c r="E14" s="4">
        <v>8.8000000000000007</v>
      </c>
      <c r="F14" s="5">
        <v>0.28000000000000003</v>
      </c>
      <c r="G14" s="5">
        <v>0.28000000000000003</v>
      </c>
      <c r="H14" s="5">
        <v>0.161</v>
      </c>
      <c r="I14" s="17">
        <v>8.2000000000000003E-2</v>
      </c>
    </row>
    <row r="15" spans="2:9" x14ac:dyDescent="0.25">
      <c r="B15" s="16">
        <v>1.6</v>
      </c>
      <c r="C15" s="4">
        <v>15</v>
      </c>
      <c r="D15" s="4">
        <v>33.6</v>
      </c>
      <c r="E15" s="4">
        <v>8.6999999999999993</v>
      </c>
      <c r="F15" s="5">
        <v>0.28599999999999998</v>
      </c>
      <c r="G15" s="5">
        <v>0.27200000000000002</v>
      </c>
      <c r="H15" s="5">
        <v>0.156</v>
      </c>
      <c r="I15" s="17">
        <v>8.5000000000000006E-2</v>
      </c>
    </row>
    <row r="16" spans="2:9" x14ac:dyDescent="0.25">
      <c r="B16" s="16">
        <v>1.8</v>
      </c>
      <c r="C16" s="4">
        <v>12.8</v>
      </c>
      <c r="D16" s="4">
        <v>36.200000000000003</v>
      </c>
      <c r="E16" s="4">
        <v>8.4</v>
      </c>
      <c r="F16" s="5">
        <v>0.31</v>
      </c>
      <c r="G16" s="5">
        <v>0.24099999999999999</v>
      </c>
      <c r="H16" s="5">
        <v>0.13900000000000001</v>
      </c>
      <c r="I16" s="17">
        <v>9.9000000000000005E-2</v>
      </c>
    </row>
    <row r="17" spans="2:12" ht="15.75" thickBot="1" x14ac:dyDescent="0.3">
      <c r="B17" s="18">
        <v>2</v>
      </c>
      <c r="C17" s="19">
        <v>11.4</v>
      </c>
      <c r="D17" s="19">
        <v>38.799999999999997</v>
      </c>
      <c r="E17" s="19">
        <v>8.1999999999999993</v>
      </c>
      <c r="F17" s="20">
        <v>0.32900000000000001</v>
      </c>
      <c r="G17" s="20">
        <v>0.217</v>
      </c>
      <c r="H17" s="20">
        <v>0.125</v>
      </c>
      <c r="I17" s="21">
        <v>0.111</v>
      </c>
    </row>
    <row r="19" spans="2:12" ht="15.75" thickBot="1" x14ac:dyDescent="0.3"/>
    <row r="20" spans="2:12" x14ac:dyDescent="0.25">
      <c r="B20" s="65" t="s">
        <v>10</v>
      </c>
      <c r="C20" s="66"/>
      <c r="E20" s="65" t="s">
        <v>21</v>
      </c>
      <c r="F20" s="66"/>
    </row>
    <row r="21" spans="2:12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x14ac:dyDescent="0.25">
      <c r="B24" s="25" t="s">
        <v>30</v>
      </c>
      <c r="C24" s="24" t="s">
        <v>35</v>
      </c>
      <c r="E24" s="23" t="s">
        <v>11</v>
      </c>
      <c r="F24" s="28">
        <f>F22/F23</f>
        <v>1.3174603174603177</v>
      </c>
      <c r="G24" s="2"/>
    </row>
    <row r="25" spans="2:12" x14ac:dyDescent="0.25">
      <c r="B25" s="25" t="s">
        <v>17</v>
      </c>
      <c r="C25" s="24" t="s">
        <v>19</v>
      </c>
      <c r="E25" s="25" t="s">
        <v>25</v>
      </c>
      <c r="F25" s="59">
        <v>21.7</v>
      </c>
    </row>
    <row r="26" spans="2:12" x14ac:dyDescent="0.25">
      <c r="B26" s="25" t="s">
        <v>18</v>
      </c>
      <c r="C26" s="24" t="s">
        <v>37</v>
      </c>
      <c r="E26" s="25" t="s">
        <v>26</v>
      </c>
      <c r="F26" s="59">
        <v>29.7</v>
      </c>
    </row>
    <row r="27" spans="2:12" ht="15.75" thickBot="1" x14ac:dyDescent="0.3">
      <c r="B27" s="26" t="s">
        <v>31</v>
      </c>
      <c r="C27" s="27" t="s">
        <v>36</v>
      </c>
      <c r="E27" s="25" t="s">
        <v>34</v>
      </c>
      <c r="F27" s="59">
        <v>9.6</v>
      </c>
    </row>
    <row r="28" spans="2:12" x14ac:dyDescent="0.25">
      <c r="E28" s="25" t="s">
        <v>27</v>
      </c>
      <c r="F28" s="60">
        <v>0.23899999999999999</v>
      </c>
    </row>
    <row r="29" spans="2:12" x14ac:dyDescent="0.25">
      <c r="E29" s="25" t="s">
        <v>28</v>
      </c>
      <c r="F29" s="60">
        <v>0.33100000000000002</v>
      </c>
    </row>
    <row r="30" spans="2:12" ht="15.75" thickBot="1" x14ac:dyDescent="0.3">
      <c r="E30" s="26" t="s">
        <v>33</v>
      </c>
      <c r="F30" s="61">
        <v>0.191</v>
      </c>
    </row>
    <row r="31" spans="2:12" ht="15.75" thickBot="1" x14ac:dyDescent="0.3">
      <c r="E31" s="3"/>
    </row>
    <row r="32" spans="2:12" x14ac:dyDescent="0.25">
      <c r="E32" s="65" t="s">
        <v>42</v>
      </c>
      <c r="F32" s="66"/>
      <c r="K32" s="31"/>
    </row>
    <row r="33" spans="3:7" x14ac:dyDescent="0.25">
      <c r="E33" s="25" t="s">
        <v>16</v>
      </c>
      <c r="F33" s="29">
        <f>(F21*(F23^2))/F25</f>
        <v>2.5606451612903225</v>
      </c>
      <c r="G33" s="22"/>
    </row>
    <row r="34" spans="3:7" x14ac:dyDescent="0.25">
      <c r="C34" s="8"/>
      <c r="D34" s="8"/>
      <c r="E34" s="25" t="s">
        <v>13</v>
      </c>
      <c r="F34" s="29">
        <f>(F21*(F23^2))/F26</f>
        <v>1.8709090909090909</v>
      </c>
      <c r="G34" s="22"/>
    </row>
    <row r="35" spans="3:7" x14ac:dyDescent="0.25">
      <c r="C35" s="8"/>
      <c r="D35" s="8"/>
      <c r="E35" s="25" t="s">
        <v>30</v>
      </c>
      <c r="F35" s="29">
        <f>(F21*(F23^2))/F27</f>
        <v>5.788125</v>
      </c>
      <c r="G35" s="22"/>
    </row>
    <row r="36" spans="3:7" x14ac:dyDescent="0.25">
      <c r="E36" s="25" t="s">
        <v>17</v>
      </c>
      <c r="F36" s="29">
        <f>(F28*F21*F23)</f>
        <v>4.215959999999999</v>
      </c>
      <c r="G36" s="22"/>
    </row>
    <row r="37" spans="3:7" x14ac:dyDescent="0.25">
      <c r="E37" s="25" t="s">
        <v>18</v>
      </c>
      <c r="F37" s="29">
        <f>(F29*F21*F22)</f>
        <v>7.6924400000000004</v>
      </c>
      <c r="G37" s="22"/>
    </row>
    <row r="38" spans="3:7" ht="15.75" thickBot="1" x14ac:dyDescent="0.3">
      <c r="E38" s="26" t="s">
        <v>31</v>
      </c>
      <c r="F38" s="30">
        <f>F30*F21*F22</f>
        <v>4.4388399999999999</v>
      </c>
      <c r="G38" s="22"/>
    </row>
    <row r="39" spans="3:7" x14ac:dyDescent="0.25">
      <c r="E39" s="3"/>
    </row>
    <row r="40" spans="3:7" x14ac:dyDescent="0.25">
      <c r="E40" s="9">
        <f>F36*F22*2</f>
        <v>34.992467999999995</v>
      </c>
      <c r="F40" s="9"/>
    </row>
    <row r="41" spans="3:7" x14ac:dyDescent="0.25">
      <c r="E41" s="9">
        <f>F37*F23</f>
        <v>24.231186000000001</v>
      </c>
      <c r="F41" s="9"/>
    </row>
    <row r="42" spans="3:7" x14ac:dyDescent="0.25">
      <c r="E42" s="9">
        <f>F38*F23</f>
        <v>13.982346</v>
      </c>
      <c r="F42" s="9"/>
    </row>
    <row r="43" spans="3:7" x14ac:dyDescent="0.25">
      <c r="E43" s="9">
        <f>SUM(E40:E42)</f>
        <v>73.205999999999989</v>
      </c>
      <c r="F43" s="9">
        <f>F23*F22*F21</f>
        <v>73.206000000000003</v>
      </c>
    </row>
    <row r="45" spans="3:7" x14ac:dyDescent="0.25">
      <c r="C45" s="67"/>
      <c r="D45" s="67"/>
      <c r="E45" s="67"/>
      <c r="F45" s="67"/>
    </row>
    <row r="46" spans="3:7" x14ac:dyDescent="0.25">
      <c r="C46" s="10"/>
      <c r="D46" s="10"/>
      <c r="E46" s="10"/>
      <c r="F46" s="10"/>
    </row>
    <row r="47" spans="3:7" x14ac:dyDescent="0.25">
      <c r="C47" s="10"/>
      <c r="D47" s="10"/>
      <c r="E47" s="10"/>
      <c r="F47" s="10"/>
    </row>
    <row r="48" spans="3:7" x14ac:dyDescent="0.25">
      <c r="C48" s="11"/>
      <c r="D48" s="12"/>
      <c r="E48" s="11"/>
      <c r="F48" s="10"/>
    </row>
  </sheetData>
  <mergeCells count="6">
    <mergeCell ref="H21:L21"/>
    <mergeCell ref="B20:C20"/>
    <mergeCell ref="E20:F20"/>
    <mergeCell ref="C45:D45"/>
    <mergeCell ref="E45:F45"/>
    <mergeCell ref="E32:F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8559-687A-4AAF-B45E-716D66F78DFA}">
  <dimension ref="B1:L48"/>
  <sheetViews>
    <sheetView workbookViewId="0"/>
  </sheetViews>
  <sheetFormatPr defaultRowHeight="15" x14ac:dyDescent="0.25"/>
  <cols>
    <col min="1" max="1" width="4.28515625" customWidth="1"/>
    <col min="3" max="3" width="10.42578125" bestFit="1" customWidth="1"/>
    <col min="5" max="5" width="12.140625" bestFit="1" customWidth="1"/>
  </cols>
  <sheetData>
    <row r="1" spans="2:9" ht="15.75" thickBot="1" x14ac:dyDescent="0.3"/>
    <row r="2" spans="2:9" x14ac:dyDescent="0.25">
      <c r="B2" s="1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7</v>
      </c>
      <c r="I2" s="15" t="s">
        <v>6</v>
      </c>
    </row>
    <row r="3" spans="2:9" x14ac:dyDescent="0.25">
      <c r="B3" s="16">
        <v>1</v>
      </c>
      <c r="C3" s="4">
        <v>31.4</v>
      </c>
      <c r="D3" s="4">
        <v>41.2</v>
      </c>
      <c r="E3" s="4">
        <v>11.9</v>
      </c>
      <c r="F3" s="5">
        <v>0.40200000000000002</v>
      </c>
      <c r="G3" s="5">
        <v>0.23200000000000001</v>
      </c>
      <c r="H3" s="5">
        <v>0.183</v>
      </c>
      <c r="I3" s="17">
        <v>3.3000000000000002E-2</v>
      </c>
    </row>
    <row r="4" spans="2:9" x14ac:dyDescent="0.25">
      <c r="B4" s="16">
        <v>1.05</v>
      </c>
      <c r="C4" s="4">
        <v>29.2</v>
      </c>
      <c r="D4" s="4">
        <v>43.2</v>
      </c>
      <c r="E4" s="4">
        <v>11.3</v>
      </c>
      <c r="F4" s="5">
        <v>0.41199999999999998</v>
      </c>
      <c r="G4" s="5">
        <v>0.23799999999999999</v>
      </c>
      <c r="H4" s="5">
        <v>0.17499999999999999</v>
      </c>
      <c r="I4" s="17">
        <v>3.5999999999999997E-2</v>
      </c>
    </row>
    <row r="5" spans="2:9" x14ac:dyDescent="0.25">
      <c r="B5" s="16">
        <v>1.1000000000000001</v>
      </c>
      <c r="C5" s="4">
        <v>27.3</v>
      </c>
      <c r="D5" s="4">
        <v>45.1</v>
      </c>
      <c r="E5" s="4">
        <v>10.9</v>
      </c>
      <c r="F5" s="5">
        <v>0.42199999999999999</v>
      </c>
      <c r="G5" s="5">
        <v>0.24399999999999999</v>
      </c>
      <c r="H5" s="5">
        <v>0.16700000000000001</v>
      </c>
      <c r="I5" s="17">
        <v>3.7999999999999999E-2</v>
      </c>
    </row>
    <row r="6" spans="2:9" x14ac:dyDescent="0.25">
      <c r="B6" s="16">
        <v>1.1499999999999999</v>
      </c>
      <c r="C6" s="4">
        <v>25.8</v>
      </c>
      <c r="D6" s="4">
        <v>47.1</v>
      </c>
      <c r="E6" s="4">
        <v>10.5</v>
      </c>
      <c r="F6" s="5">
        <v>0.43099999999999999</v>
      </c>
      <c r="G6" s="5">
        <v>0.249</v>
      </c>
      <c r="H6" s="5">
        <v>0.16</v>
      </c>
      <c r="I6" s="17">
        <v>0.04</v>
      </c>
    </row>
    <row r="7" spans="2:9" x14ac:dyDescent="0.25">
      <c r="B7" s="16">
        <v>1.2</v>
      </c>
      <c r="C7" s="4">
        <v>24.5</v>
      </c>
      <c r="D7" s="4">
        <v>48.8</v>
      </c>
      <c r="E7" s="4">
        <v>10.199999999999999</v>
      </c>
      <c r="F7" s="5">
        <v>0.44</v>
      </c>
      <c r="G7" s="5">
        <v>0.254</v>
      </c>
      <c r="H7" s="5">
        <v>0.153</v>
      </c>
      <c r="I7" s="17">
        <v>4.2000000000000003E-2</v>
      </c>
    </row>
    <row r="8" spans="2:9" x14ac:dyDescent="0.25">
      <c r="B8" s="16">
        <v>1.25</v>
      </c>
      <c r="C8" s="4">
        <v>23.4</v>
      </c>
      <c r="D8" s="4">
        <v>50.3</v>
      </c>
      <c r="E8" s="4">
        <v>9.9</v>
      </c>
      <c r="F8" s="5">
        <v>0.44700000000000001</v>
      </c>
      <c r="G8" s="5">
        <v>0.25900000000000001</v>
      </c>
      <c r="H8" s="5">
        <v>0.14699999999999999</v>
      </c>
      <c r="I8" s="17">
        <v>4.3999999999999997E-2</v>
      </c>
    </row>
    <row r="9" spans="2:9" x14ac:dyDescent="0.25">
      <c r="B9" s="16">
        <v>1.3</v>
      </c>
      <c r="C9" s="4">
        <v>22.4</v>
      </c>
      <c r="D9" s="4">
        <v>51.8</v>
      </c>
      <c r="E9" s="4">
        <v>9.6999999999999993</v>
      </c>
      <c r="F9" s="5">
        <v>0.45500000000000002</v>
      </c>
      <c r="G9" s="5">
        <v>0.26300000000000001</v>
      </c>
      <c r="H9" s="5">
        <v>0.14099999999999999</v>
      </c>
      <c r="I9" s="17">
        <v>4.5999999999999999E-2</v>
      </c>
    </row>
    <row r="10" spans="2:9" x14ac:dyDescent="0.25">
      <c r="B10" s="16">
        <v>1.35</v>
      </c>
      <c r="C10" s="4">
        <v>21.6</v>
      </c>
      <c r="D10" s="4">
        <v>53.2</v>
      </c>
      <c r="E10" s="4">
        <v>9.4</v>
      </c>
      <c r="F10" s="5">
        <v>0.46100000000000002</v>
      </c>
      <c r="G10" s="5">
        <v>0.26700000000000002</v>
      </c>
      <c r="H10" s="5">
        <v>0.13600000000000001</v>
      </c>
      <c r="I10" s="17">
        <v>4.7E-2</v>
      </c>
    </row>
    <row r="11" spans="2:9" x14ac:dyDescent="0.25">
      <c r="B11" s="16">
        <v>1.4</v>
      </c>
      <c r="C11" s="4">
        <v>21</v>
      </c>
      <c r="D11" s="4">
        <v>54.3</v>
      </c>
      <c r="E11" s="4">
        <v>9.3000000000000007</v>
      </c>
      <c r="F11" s="5">
        <v>0.46800000000000003</v>
      </c>
      <c r="G11" s="5">
        <v>0.27</v>
      </c>
      <c r="H11" s="5">
        <v>0.11</v>
      </c>
      <c r="I11" s="17">
        <v>4.9000000000000002E-2</v>
      </c>
    </row>
    <row r="12" spans="2:9" x14ac:dyDescent="0.25">
      <c r="B12" s="16">
        <v>1.45</v>
      </c>
      <c r="C12" s="4">
        <v>20.3</v>
      </c>
      <c r="D12" s="4">
        <v>55</v>
      </c>
      <c r="E12" s="4">
        <v>9.1</v>
      </c>
      <c r="F12" s="5">
        <v>0.47399999999999998</v>
      </c>
      <c r="G12" s="5">
        <v>0.27400000000000002</v>
      </c>
      <c r="H12" s="5">
        <v>0.126</v>
      </c>
      <c r="I12" s="17">
        <v>0.05</v>
      </c>
    </row>
    <row r="13" spans="2:9" x14ac:dyDescent="0.25">
      <c r="B13" s="16">
        <v>1.5</v>
      </c>
      <c r="C13" s="4">
        <v>19.8</v>
      </c>
      <c r="D13" s="4">
        <v>55.6</v>
      </c>
      <c r="E13" s="4">
        <v>9</v>
      </c>
      <c r="F13" s="5">
        <v>0.47899999999999998</v>
      </c>
      <c r="G13" s="5">
        <v>0.27700000000000002</v>
      </c>
      <c r="H13" s="5">
        <v>0.122</v>
      </c>
      <c r="I13" s="17">
        <v>5.0999999999999997E-2</v>
      </c>
    </row>
    <row r="14" spans="2:9" x14ac:dyDescent="0.25">
      <c r="B14" s="16">
        <v>1.55</v>
      </c>
      <c r="C14" s="4">
        <v>19.399999999999999</v>
      </c>
      <c r="D14" s="4">
        <v>56.2</v>
      </c>
      <c r="E14" s="4">
        <v>8.9</v>
      </c>
      <c r="F14" s="5">
        <v>0.48399999999999999</v>
      </c>
      <c r="G14" s="5">
        <v>0.28000000000000003</v>
      </c>
      <c r="H14" s="5">
        <v>0.11799999999999999</v>
      </c>
      <c r="I14" s="17">
        <v>5.1999999999999998E-2</v>
      </c>
    </row>
    <row r="15" spans="2:9" x14ac:dyDescent="0.25">
      <c r="B15" s="16">
        <v>1.6</v>
      </c>
      <c r="C15" s="4">
        <v>19</v>
      </c>
      <c r="D15" s="4">
        <v>56.8</v>
      </c>
      <c r="E15" s="4">
        <v>8.8000000000000007</v>
      </c>
      <c r="F15" s="5">
        <v>0.48799999999999999</v>
      </c>
      <c r="G15" s="5">
        <v>0.28199999999999997</v>
      </c>
      <c r="H15" s="5">
        <v>0.115</v>
      </c>
      <c r="I15" s="17">
        <v>5.2999999999999999E-2</v>
      </c>
    </row>
    <row r="16" spans="2:9" x14ac:dyDescent="0.25">
      <c r="B16" s="16">
        <v>1.8</v>
      </c>
      <c r="C16" s="4">
        <v>17.8</v>
      </c>
      <c r="D16" s="4">
        <v>58.6</v>
      </c>
      <c r="E16" s="4">
        <v>8.4</v>
      </c>
      <c r="F16" s="5">
        <v>0.504</v>
      </c>
      <c r="G16" s="5">
        <v>0.29199999999999998</v>
      </c>
      <c r="H16" s="5">
        <v>0.10199999999999999</v>
      </c>
      <c r="I16" s="17">
        <v>5.6000000000000001E-2</v>
      </c>
    </row>
    <row r="17" spans="2:12" ht="15.75" thickBot="1" x14ac:dyDescent="0.3">
      <c r="B17" s="18">
        <v>2</v>
      </c>
      <c r="C17" s="19">
        <v>17.100000000000001</v>
      </c>
      <c r="D17" s="19">
        <v>59.2</v>
      </c>
      <c r="E17" s="19">
        <v>8.3000000000000007</v>
      </c>
      <c r="F17" s="20">
        <v>0.51700000000000002</v>
      </c>
      <c r="G17" s="20">
        <v>0.29899999999999999</v>
      </c>
      <c r="H17" s="20">
        <v>9.1999999999999998E-2</v>
      </c>
      <c r="I17" s="21">
        <v>5.8999999999999997E-2</v>
      </c>
    </row>
    <row r="19" spans="2:12" ht="15.75" thickBot="1" x14ac:dyDescent="0.3"/>
    <row r="20" spans="2:12" x14ac:dyDescent="0.25">
      <c r="B20" s="65" t="s">
        <v>10</v>
      </c>
      <c r="C20" s="66"/>
      <c r="E20" s="65" t="s">
        <v>21</v>
      </c>
      <c r="F20" s="66"/>
    </row>
    <row r="21" spans="2:12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x14ac:dyDescent="0.25">
      <c r="B22" s="25" t="s">
        <v>16</v>
      </c>
      <c r="C22" s="24" t="s">
        <v>14</v>
      </c>
      <c r="E22" s="25" t="s">
        <v>23</v>
      </c>
      <c r="F22" s="59">
        <v>3.15</v>
      </c>
    </row>
    <row r="23" spans="2:12" x14ac:dyDescent="0.25">
      <c r="B23" s="25" t="s">
        <v>13</v>
      </c>
      <c r="C23" s="24" t="s">
        <v>15</v>
      </c>
      <c r="E23" s="25" t="s">
        <v>24</v>
      </c>
      <c r="F23" s="59">
        <v>2.65</v>
      </c>
    </row>
    <row r="24" spans="2:12" x14ac:dyDescent="0.25">
      <c r="B24" s="25" t="s">
        <v>29</v>
      </c>
      <c r="C24" s="24" t="s">
        <v>38</v>
      </c>
      <c r="E24" s="23" t="s">
        <v>11</v>
      </c>
      <c r="F24" s="28">
        <f>F22/F23</f>
        <v>1.1886792452830188</v>
      </c>
      <c r="G24" s="2"/>
    </row>
    <row r="25" spans="2:12" x14ac:dyDescent="0.25">
      <c r="B25" s="25" t="s">
        <v>17</v>
      </c>
      <c r="C25" s="24" t="s">
        <v>19</v>
      </c>
      <c r="E25" s="25" t="s">
        <v>25</v>
      </c>
      <c r="F25" s="59">
        <v>24.5</v>
      </c>
    </row>
    <row r="26" spans="2:12" x14ac:dyDescent="0.25">
      <c r="B26" s="25" t="s">
        <v>18</v>
      </c>
      <c r="C26" s="24" t="s">
        <v>37</v>
      </c>
      <c r="E26" s="25" t="s">
        <v>26</v>
      </c>
      <c r="F26" s="59">
        <v>48.8</v>
      </c>
    </row>
    <row r="27" spans="2:12" ht="15.75" thickBot="1" x14ac:dyDescent="0.3">
      <c r="B27" s="26" t="s">
        <v>31</v>
      </c>
      <c r="C27" s="27" t="s">
        <v>36</v>
      </c>
      <c r="E27" s="25" t="s">
        <v>32</v>
      </c>
      <c r="F27" s="59">
        <v>10.199999999999999</v>
      </c>
    </row>
    <row r="28" spans="2:12" x14ac:dyDescent="0.25">
      <c r="E28" s="25" t="s">
        <v>27</v>
      </c>
      <c r="F28" s="60">
        <v>0.44</v>
      </c>
    </row>
    <row r="29" spans="2:12" x14ac:dyDescent="0.25">
      <c r="E29" s="25" t="s">
        <v>28</v>
      </c>
      <c r="F29" s="60">
        <v>0.254</v>
      </c>
    </row>
    <row r="30" spans="2:12" ht="15.75" thickBot="1" x14ac:dyDescent="0.3">
      <c r="E30" s="26" t="s">
        <v>33</v>
      </c>
      <c r="F30" s="61">
        <v>0.153</v>
      </c>
    </row>
    <row r="31" spans="2:12" ht="15.75" thickBot="1" x14ac:dyDescent="0.3">
      <c r="E31" s="3"/>
    </row>
    <row r="32" spans="2:12" x14ac:dyDescent="0.25">
      <c r="E32" s="65" t="s">
        <v>42</v>
      </c>
      <c r="F32" s="66"/>
    </row>
    <row r="33" spans="3:6" x14ac:dyDescent="0.25">
      <c r="E33" s="25" t="s">
        <v>16</v>
      </c>
      <c r="F33" s="29">
        <f>(F21*(F23^2))/F25</f>
        <v>1.6051428571428572</v>
      </c>
    </row>
    <row r="34" spans="3:6" x14ac:dyDescent="0.25">
      <c r="C34" s="8"/>
      <c r="D34" s="8"/>
      <c r="E34" s="25" t="s">
        <v>13</v>
      </c>
      <c r="F34" s="29">
        <f>(F21*(F23^2))/F26</f>
        <v>0.80586065573770493</v>
      </c>
    </row>
    <row r="35" spans="3:6" x14ac:dyDescent="0.25">
      <c r="C35" s="8"/>
      <c r="D35" s="8"/>
      <c r="E35" s="25" t="s">
        <v>29</v>
      </c>
      <c r="F35" s="29">
        <f>(F21*(F23^2))/F27</f>
        <v>3.8554901960784318</v>
      </c>
    </row>
    <row r="36" spans="3:6" x14ac:dyDescent="0.25">
      <c r="E36" s="25" t="s">
        <v>17</v>
      </c>
      <c r="F36" s="29">
        <f>(F28*F21*F23)</f>
        <v>6.5295999999999994</v>
      </c>
    </row>
    <row r="37" spans="3:6" x14ac:dyDescent="0.25">
      <c r="E37" s="25" t="s">
        <v>18</v>
      </c>
      <c r="F37" s="29">
        <f>(F29*F21*F23)</f>
        <v>3.7693599999999994</v>
      </c>
    </row>
    <row r="38" spans="3:6" ht="15.75" thickBot="1" x14ac:dyDescent="0.3">
      <c r="E38" s="26" t="s">
        <v>31</v>
      </c>
      <c r="F38" s="30">
        <f>F30*F21*F22</f>
        <v>2.6989199999999998</v>
      </c>
    </row>
    <row r="39" spans="3:6" x14ac:dyDescent="0.25">
      <c r="E39" s="3"/>
    </row>
    <row r="40" spans="3:6" x14ac:dyDescent="0.25">
      <c r="E40" s="9">
        <f>F36*F22</f>
        <v>20.568239999999996</v>
      </c>
      <c r="F40" s="9"/>
    </row>
    <row r="41" spans="3:6" x14ac:dyDescent="0.25">
      <c r="E41" s="9">
        <f>F37*F22</f>
        <v>11.873483999999998</v>
      </c>
      <c r="F41" s="9"/>
    </row>
    <row r="42" spans="3:6" x14ac:dyDescent="0.25">
      <c r="E42" s="9">
        <f>F38*F23*2</f>
        <v>14.304275999999998</v>
      </c>
      <c r="F42" s="9"/>
    </row>
    <row r="43" spans="3:6" x14ac:dyDescent="0.25">
      <c r="E43" s="9">
        <f>SUM(E40:E42)</f>
        <v>46.745999999999995</v>
      </c>
      <c r="F43" s="9">
        <f>F23*F22*F21</f>
        <v>46.745999999999995</v>
      </c>
    </row>
    <row r="45" spans="3:6" x14ac:dyDescent="0.25">
      <c r="C45" s="68"/>
      <c r="D45" s="68"/>
      <c r="E45" s="68"/>
      <c r="F45" s="68"/>
    </row>
    <row r="48" spans="3:6" x14ac:dyDescent="0.25">
      <c r="C48" s="2"/>
      <c r="D48" s="8"/>
      <c r="E48" s="2"/>
      <c r="F48" s="8"/>
    </row>
  </sheetData>
  <mergeCells count="6">
    <mergeCell ref="H21:L21"/>
    <mergeCell ref="B20:C20"/>
    <mergeCell ref="E20:F20"/>
    <mergeCell ref="C45:D45"/>
    <mergeCell ref="E45:F45"/>
    <mergeCell ref="E32:F32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78CF-8184-404C-8040-26A965B4B074}">
  <dimension ref="B1:L53"/>
  <sheetViews>
    <sheetView workbookViewId="0"/>
  </sheetViews>
  <sheetFormatPr defaultRowHeight="15" x14ac:dyDescent="0.25"/>
  <cols>
    <col min="1" max="1" width="4.28515625" style="1" customWidth="1"/>
    <col min="2" max="2" width="9.140625" style="1"/>
    <col min="3" max="3" width="10.42578125" style="1" bestFit="1" customWidth="1"/>
    <col min="4" max="4" width="9.140625" style="1"/>
    <col min="5" max="5" width="12.140625" style="1" bestFit="1" customWidth="1"/>
    <col min="6" max="16384" width="9.140625" style="1"/>
  </cols>
  <sheetData>
    <row r="1" spans="2:11" ht="15.75" thickBot="1" x14ac:dyDescent="0.3"/>
    <row r="2" spans="2:11" x14ac:dyDescent="0.25">
      <c r="B2" s="13" t="s">
        <v>0</v>
      </c>
      <c r="C2" s="32" t="s">
        <v>1</v>
      </c>
      <c r="D2" s="32" t="s">
        <v>2</v>
      </c>
      <c r="E2" s="32" t="s">
        <v>3</v>
      </c>
      <c r="F2" s="32" t="s">
        <v>9</v>
      </c>
      <c r="G2" s="32" t="s">
        <v>4</v>
      </c>
      <c r="H2" s="32" t="s">
        <v>5</v>
      </c>
      <c r="I2" s="32" t="s">
        <v>7</v>
      </c>
      <c r="J2" s="32" t="s">
        <v>8</v>
      </c>
      <c r="K2" s="33" t="s">
        <v>6</v>
      </c>
    </row>
    <row r="3" spans="2:11" x14ac:dyDescent="0.25">
      <c r="B3" s="34">
        <v>1</v>
      </c>
      <c r="C3" s="6">
        <v>31.4</v>
      </c>
      <c r="D3" s="6">
        <v>40.200000000000003</v>
      </c>
      <c r="E3" s="6">
        <v>14.3</v>
      </c>
      <c r="F3" s="6">
        <v>14.3</v>
      </c>
      <c r="G3" s="7">
        <v>0.317</v>
      </c>
      <c r="H3" s="7">
        <v>0.183</v>
      </c>
      <c r="I3" s="7">
        <v>0.317</v>
      </c>
      <c r="J3" s="7">
        <v>0.183</v>
      </c>
      <c r="K3" s="35">
        <v>2.52E-2</v>
      </c>
    </row>
    <row r="4" spans="2:11" x14ac:dyDescent="0.25">
      <c r="B4" s="34">
        <v>1.05</v>
      </c>
      <c r="C4" s="6">
        <v>29.2</v>
      </c>
      <c r="D4" s="6">
        <v>41</v>
      </c>
      <c r="E4" s="6">
        <v>13.3</v>
      </c>
      <c r="F4" s="6">
        <v>13.8</v>
      </c>
      <c r="G4" s="7">
        <v>0.33200000000000002</v>
      </c>
      <c r="H4" s="7">
        <v>0.191</v>
      </c>
      <c r="I4" s="7">
        <v>0.30199999999999999</v>
      </c>
      <c r="J4" s="7">
        <v>0.17499999999999999</v>
      </c>
      <c r="K4" s="35">
        <v>2.81E-2</v>
      </c>
    </row>
    <row r="5" spans="2:11" x14ac:dyDescent="0.25">
      <c r="B5" s="34">
        <v>1.1000000000000001</v>
      </c>
      <c r="C5" s="6">
        <v>27.3</v>
      </c>
      <c r="D5" s="6">
        <v>42</v>
      </c>
      <c r="E5" s="6">
        <v>12.7</v>
      </c>
      <c r="F5" s="6">
        <v>13.6</v>
      </c>
      <c r="G5" s="7">
        <v>0.34699999999999998</v>
      </c>
      <c r="H5" s="7">
        <v>0.19800000000000001</v>
      </c>
      <c r="I5" s="7">
        <v>0.28799999999999998</v>
      </c>
      <c r="J5" s="7">
        <v>0.16700000000000001</v>
      </c>
      <c r="K5" s="35">
        <v>3.0200000000000001E-2</v>
      </c>
    </row>
    <row r="6" spans="2:11" x14ac:dyDescent="0.25">
      <c r="B6" s="34">
        <v>1.1499999999999999</v>
      </c>
      <c r="C6" s="6">
        <v>25.8</v>
      </c>
      <c r="D6" s="6">
        <v>42.9</v>
      </c>
      <c r="E6" s="6">
        <v>12</v>
      </c>
      <c r="F6" s="6">
        <v>13.3</v>
      </c>
      <c r="G6" s="7">
        <v>0.35899999999999999</v>
      </c>
      <c r="H6" s="7">
        <v>0.20499999999999999</v>
      </c>
      <c r="I6" s="7">
        <v>0.27600000000000002</v>
      </c>
      <c r="J6" s="7">
        <v>0.16</v>
      </c>
      <c r="K6" s="35">
        <v>3.2899999999999999E-2</v>
      </c>
    </row>
    <row r="7" spans="2:11" x14ac:dyDescent="0.25">
      <c r="B7" s="34">
        <v>1.2</v>
      </c>
      <c r="C7" s="6">
        <v>24.5</v>
      </c>
      <c r="D7" s="6">
        <v>44</v>
      </c>
      <c r="E7" s="6">
        <v>11.5</v>
      </c>
      <c r="F7" s="6">
        <v>13.1</v>
      </c>
      <c r="G7" s="7">
        <v>0.371</v>
      </c>
      <c r="H7" s="7">
        <v>0.21199999999999999</v>
      </c>
      <c r="I7" s="7">
        <v>0.26400000000000001</v>
      </c>
      <c r="J7" s="7">
        <v>0.153</v>
      </c>
      <c r="K7" s="35">
        <v>3.4799999999999998E-2</v>
      </c>
    </row>
    <row r="8" spans="2:11" x14ac:dyDescent="0.25">
      <c r="B8" s="34">
        <v>1.25</v>
      </c>
      <c r="C8" s="6">
        <v>23.4</v>
      </c>
      <c r="D8" s="6">
        <v>45.6</v>
      </c>
      <c r="E8" s="6">
        <v>11.1</v>
      </c>
      <c r="F8" s="6">
        <v>12.9</v>
      </c>
      <c r="G8" s="7">
        <v>0.38100000000000001</v>
      </c>
      <c r="H8" s="7">
        <v>0.218</v>
      </c>
      <c r="I8" s="7">
        <v>0.254</v>
      </c>
      <c r="J8" s="7">
        <v>0.14699999999999999</v>
      </c>
      <c r="K8" s="35">
        <v>3.6900000000000002E-2</v>
      </c>
    </row>
    <row r="9" spans="2:11" x14ac:dyDescent="0.25">
      <c r="B9" s="34">
        <v>1.3</v>
      </c>
      <c r="C9" s="6">
        <v>22.4</v>
      </c>
      <c r="D9" s="6">
        <v>47.6</v>
      </c>
      <c r="E9" s="6">
        <v>10.7</v>
      </c>
      <c r="F9" s="6">
        <v>12.8</v>
      </c>
      <c r="G9" s="7">
        <v>0.39100000000000001</v>
      </c>
      <c r="H9" s="7">
        <v>0.224</v>
      </c>
      <c r="I9" s="7">
        <v>0.24399999999999999</v>
      </c>
      <c r="J9" s="7">
        <v>0.14099999999999999</v>
      </c>
      <c r="K9" s="35">
        <v>3.8899999999999997E-2</v>
      </c>
    </row>
    <row r="10" spans="2:11" x14ac:dyDescent="0.25">
      <c r="B10" s="34">
        <v>1.35</v>
      </c>
      <c r="C10" s="6">
        <v>21.6</v>
      </c>
      <c r="D10" s="6">
        <v>49.6</v>
      </c>
      <c r="E10" s="6">
        <v>10.3</v>
      </c>
      <c r="F10" s="6">
        <v>12.7</v>
      </c>
      <c r="G10" s="7">
        <v>0.4</v>
      </c>
      <c r="H10" s="7">
        <v>0.22900000000000001</v>
      </c>
      <c r="I10" s="7">
        <v>0.23499999999999999</v>
      </c>
      <c r="J10" s="7">
        <v>0.13600000000000001</v>
      </c>
      <c r="K10" s="35">
        <v>4.0800000000000003E-2</v>
      </c>
    </row>
    <row r="11" spans="2:11" x14ac:dyDescent="0.25">
      <c r="B11" s="34">
        <v>1.4</v>
      </c>
      <c r="C11" s="6">
        <v>21</v>
      </c>
      <c r="D11" s="6">
        <v>51</v>
      </c>
      <c r="E11" s="6">
        <v>10</v>
      </c>
      <c r="F11" s="6">
        <v>12.6</v>
      </c>
      <c r="G11" s="7">
        <v>0.40799999999999997</v>
      </c>
      <c r="H11" s="7">
        <v>0.23400000000000001</v>
      </c>
      <c r="I11" s="7">
        <v>0.22700000000000001</v>
      </c>
      <c r="J11" s="7">
        <v>0.13100000000000001</v>
      </c>
      <c r="K11" s="35">
        <v>4.2599999999999999E-2</v>
      </c>
    </row>
    <row r="12" spans="2:11" x14ac:dyDescent="0.25">
      <c r="B12" s="34">
        <v>1.45</v>
      </c>
      <c r="C12" s="6">
        <v>20.3</v>
      </c>
      <c r="D12" s="6">
        <v>52.1</v>
      </c>
      <c r="E12" s="6">
        <v>9.8000000000000007</v>
      </c>
      <c r="F12" s="6">
        <v>12.5</v>
      </c>
      <c r="G12" s="7">
        <v>0.41599999999999998</v>
      </c>
      <c r="H12" s="7">
        <v>0.23899999999999999</v>
      </c>
      <c r="I12" s="7">
        <v>0.219</v>
      </c>
      <c r="J12" s="7">
        <v>0.126</v>
      </c>
      <c r="K12" s="35">
        <v>4.4299999999999999E-2</v>
      </c>
    </row>
    <row r="13" spans="2:11" x14ac:dyDescent="0.25">
      <c r="B13" s="34">
        <v>1.5</v>
      </c>
      <c r="C13" s="6">
        <v>19.8</v>
      </c>
      <c r="D13" s="6">
        <v>53</v>
      </c>
      <c r="E13" s="6">
        <v>9.6</v>
      </c>
      <c r="F13" s="6">
        <v>12.4</v>
      </c>
      <c r="G13" s="7">
        <v>0.42399999999999999</v>
      </c>
      <c r="H13" s="7">
        <v>0.24299999999999999</v>
      </c>
      <c r="I13" s="7">
        <v>0.21099999999999999</v>
      </c>
      <c r="J13" s="7">
        <v>0.122</v>
      </c>
      <c r="K13" s="35">
        <v>4.5900000000000003E-2</v>
      </c>
    </row>
    <row r="14" spans="2:11" x14ac:dyDescent="0.25">
      <c r="B14" s="34">
        <v>1.55</v>
      </c>
      <c r="C14" s="6">
        <v>19.399999999999999</v>
      </c>
      <c r="D14" s="6">
        <v>54.1</v>
      </c>
      <c r="E14" s="6">
        <v>9.4</v>
      </c>
      <c r="F14" s="6">
        <v>12.3</v>
      </c>
      <c r="G14" s="7">
        <v>0.43099999999999999</v>
      </c>
      <c r="H14" s="7">
        <v>0.247</v>
      </c>
      <c r="I14" s="7">
        <v>0.20399999999999999</v>
      </c>
      <c r="J14" s="7">
        <v>0.11799999999999999</v>
      </c>
      <c r="K14" s="35">
        <v>4.7199999999999999E-2</v>
      </c>
    </row>
    <row r="15" spans="2:11" x14ac:dyDescent="0.25">
      <c r="B15" s="34">
        <v>1.6</v>
      </c>
      <c r="C15" s="6">
        <v>19</v>
      </c>
      <c r="D15" s="6">
        <v>54.8</v>
      </c>
      <c r="E15" s="6">
        <v>9.1999999999999993</v>
      </c>
      <c r="F15" s="6">
        <v>12.3</v>
      </c>
      <c r="G15" s="7">
        <v>0.437</v>
      </c>
      <c r="H15" s="7">
        <v>0.25</v>
      </c>
      <c r="I15" s="7">
        <v>0.19800000000000001</v>
      </c>
      <c r="J15" s="7">
        <v>0.115</v>
      </c>
      <c r="K15" s="35">
        <v>4.8399999999999999E-2</v>
      </c>
    </row>
    <row r="16" spans="2:11" x14ac:dyDescent="0.25">
      <c r="B16" s="34">
        <v>1.8</v>
      </c>
      <c r="C16" s="6">
        <v>17.8</v>
      </c>
      <c r="D16" s="6">
        <v>57.7</v>
      </c>
      <c r="E16" s="6">
        <v>8.6999999999999993</v>
      </c>
      <c r="F16" s="6">
        <v>12.2</v>
      </c>
      <c r="G16" s="7">
        <v>0.45900000000000002</v>
      </c>
      <c r="H16" s="7">
        <v>0.26300000000000001</v>
      </c>
      <c r="I16" s="7">
        <v>0.17599999999999999</v>
      </c>
      <c r="J16" s="7">
        <v>0.10199999999999999</v>
      </c>
      <c r="K16" s="35">
        <v>5.2900000000000003E-2</v>
      </c>
    </row>
    <row r="17" spans="2:12" ht="15.75" thickBot="1" x14ac:dyDescent="0.3">
      <c r="B17" s="36">
        <v>2</v>
      </c>
      <c r="C17" s="37">
        <v>17.100000000000001</v>
      </c>
      <c r="D17" s="37">
        <v>60.2</v>
      </c>
      <c r="E17" s="37">
        <v>8.4</v>
      </c>
      <c r="F17" s="37">
        <v>12.2</v>
      </c>
      <c r="G17" s="38">
        <v>0.47599999999999998</v>
      </c>
      <c r="H17" s="38">
        <v>0.27400000000000002</v>
      </c>
      <c r="I17" s="38">
        <v>0.159</v>
      </c>
      <c r="J17" s="38">
        <v>9.0999999999999998E-2</v>
      </c>
      <c r="K17" s="39">
        <v>5.62E-2</v>
      </c>
    </row>
    <row r="19" spans="2:12" ht="15.75" thickBot="1" x14ac:dyDescent="0.3"/>
    <row r="20" spans="2:12" customFormat="1" x14ac:dyDescent="0.25">
      <c r="B20" s="65" t="s">
        <v>10</v>
      </c>
      <c r="C20" s="66"/>
      <c r="E20" s="65" t="s">
        <v>21</v>
      </c>
      <c r="F20" s="66"/>
    </row>
    <row r="21" spans="2:12" customFormat="1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customFormat="1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customFormat="1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customFormat="1" x14ac:dyDescent="0.25">
      <c r="B24" s="25" t="s">
        <v>29</v>
      </c>
      <c r="C24" s="24" t="s">
        <v>38</v>
      </c>
      <c r="E24" s="23" t="s">
        <v>11</v>
      </c>
      <c r="F24" s="28">
        <f>F22/F23</f>
        <v>1.3174603174603177</v>
      </c>
      <c r="G24" s="2"/>
    </row>
    <row r="25" spans="2:12" customFormat="1" x14ac:dyDescent="0.25">
      <c r="B25" s="25" t="s">
        <v>30</v>
      </c>
      <c r="C25" s="24" t="s">
        <v>35</v>
      </c>
      <c r="E25" s="25" t="s">
        <v>25</v>
      </c>
      <c r="F25" s="59">
        <v>22.4</v>
      </c>
      <c r="G25" s="2"/>
    </row>
    <row r="26" spans="2:12" customFormat="1" x14ac:dyDescent="0.25">
      <c r="B26" s="25" t="s">
        <v>17</v>
      </c>
      <c r="C26" s="24" t="s">
        <v>19</v>
      </c>
      <c r="E26" s="25" t="s">
        <v>26</v>
      </c>
      <c r="F26" s="59">
        <v>47.6</v>
      </c>
    </row>
    <row r="27" spans="2:12" customFormat="1" x14ac:dyDescent="0.25">
      <c r="B27" s="25" t="s">
        <v>18</v>
      </c>
      <c r="C27" s="24" t="s">
        <v>37</v>
      </c>
      <c r="E27" s="25" t="s">
        <v>32</v>
      </c>
      <c r="F27" s="59">
        <v>10.7</v>
      </c>
    </row>
    <row r="28" spans="2:12" customFormat="1" x14ac:dyDescent="0.25">
      <c r="B28" s="25" t="s">
        <v>31</v>
      </c>
      <c r="C28" s="24" t="s">
        <v>36</v>
      </c>
      <c r="E28" s="25" t="s">
        <v>34</v>
      </c>
      <c r="F28" s="59">
        <v>12.8</v>
      </c>
    </row>
    <row r="29" spans="2:12" customFormat="1" ht="15.75" thickBot="1" x14ac:dyDescent="0.3">
      <c r="B29" s="26" t="s">
        <v>39</v>
      </c>
      <c r="C29" s="27" t="s">
        <v>40</v>
      </c>
      <c r="E29" s="25" t="s">
        <v>27</v>
      </c>
      <c r="F29" s="60">
        <v>0.39100000000000001</v>
      </c>
    </row>
    <row r="30" spans="2:12" customFormat="1" x14ac:dyDescent="0.25">
      <c r="E30" s="25" t="s">
        <v>28</v>
      </c>
      <c r="F30" s="60">
        <v>0.224</v>
      </c>
    </row>
    <row r="31" spans="2:12" customFormat="1" x14ac:dyDescent="0.25">
      <c r="E31" s="25" t="s">
        <v>33</v>
      </c>
      <c r="F31" s="60">
        <v>0.24399999999999999</v>
      </c>
    </row>
    <row r="32" spans="2:12" customFormat="1" ht="15.75" thickBot="1" x14ac:dyDescent="0.3">
      <c r="E32" s="26" t="s">
        <v>41</v>
      </c>
      <c r="F32" s="61">
        <v>0.14099999999999999</v>
      </c>
    </row>
    <row r="33" spans="3:9" customFormat="1" ht="15.75" thickBot="1" x14ac:dyDescent="0.3">
      <c r="E33" s="3"/>
    </row>
    <row r="34" spans="3:9" customFormat="1" x14ac:dyDescent="0.25">
      <c r="E34" s="65" t="s">
        <v>42</v>
      </c>
      <c r="F34" s="66"/>
    </row>
    <row r="35" spans="3:9" customFormat="1" x14ac:dyDescent="0.25">
      <c r="E35" s="25" t="s">
        <v>16</v>
      </c>
      <c r="F35" s="29">
        <f>(F21*(F23^2))/F25</f>
        <v>2.4806249999999999</v>
      </c>
    </row>
    <row r="36" spans="3:9" customFormat="1" x14ac:dyDescent="0.25">
      <c r="C36" s="8"/>
      <c r="D36" s="8"/>
      <c r="E36" s="25" t="s">
        <v>13</v>
      </c>
      <c r="F36" s="29">
        <f>(F21*(F23^2))/F26</f>
        <v>1.1673529411764705</v>
      </c>
    </row>
    <row r="37" spans="3:9" customFormat="1" x14ac:dyDescent="0.25">
      <c r="C37" s="8"/>
      <c r="D37" s="8"/>
      <c r="E37" s="25" t="s">
        <v>29</v>
      </c>
      <c r="F37" s="29">
        <f>(F21*(F23^2))/F27</f>
        <v>5.193084112149533</v>
      </c>
    </row>
    <row r="38" spans="3:9" customFormat="1" x14ac:dyDescent="0.25">
      <c r="C38" s="8"/>
      <c r="D38" s="8"/>
      <c r="E38" s="25" t="s">
        <v>30</v>
      </c>
      <c r="F38" s="29">
        <f>(F21*(F23^2))/F28</f>
        <v>4.3410937499999998</v>
      </c>
    </row>
    <row r="39" spans="3:9" customFormat="1" x14ac:dyDescent="0.25">
      <c r="E39" s="25" t="s">
        <v>17</v>
      </c>
      <c r="F39" s="29">
        <f>(F29*F21*F23)</f>
        <v>6.89724</v>
      </c>
    </row>
    <row r="40" spans="3:9" customFormat="1" x14ac:dyDescent="0.25">
      <c r="E40" s="25" t="s">
        <v>18</v>
      </c>
      <c r="F40" s="29">
        <f>(F30*F21*F23)</f>
        <v>3.9513599999999998</v>
      </c>
    </row>
    <row r="41" spans="3:9" customFormat="1" x14ac:dyDescent="0.25">
      <c r="E41" s="25" t="s">
        <v>31</v>
      </c>
      <c r="F41" s="29">
        <f>F31*F21*F22</f>
        <v>5.67056</v>
      </c>
      <c r="I41" s="8"/>
    </row>
    <row r="42" spans="3:9" customFormat="1" ht="15.75" thickBot="1" x14ac:dyDescent="0.3">
      <c r="E42" s="26" t="s">
        <v>39</v>
      </c>
      <c r="F42" s="30">
        <f>F32*F21*F22</f>
        <v>3.2768399999999995</v>
      </c>
    </row>
    <row r="43" spans="3:9" customFormat="1" x14ac:dyDescent="0.25">
      <c r="E43" s="3"/>
    </row>
    <row r="44" spans="3:9" customFormat="1" x14ac:dyDescent="0.25">
      <c r="E44" s="9">
        <f>F39*F22</f>
        <v>28.623546000000001</v>
      </c>
      <c r="F44" s="9"/>
    </row>
    <row r="45" spans="3:9" customFormat="1" x14ac:dyDescent="0.25">
      <c r="E45" s="9">
        <f>F40*F22</f>
        <v>16.398144000000002</v>
      </c>
      <c r="F45" s="9"/>
    </row>
    <row r="46" spans="3:9" customFormat="1" x14ac:dyDescent="0.25">
      <c r="E46" s="9">
        <f>F41*F23</f>
        <v>17.862264</v>
      </c>
      <c r="F46" s="9"/>
    </row>
    <row r="47" spans="3:9" customFormat="1" x14ac:dyDescent="0.25">
      <c r="E47" s="9">
        <f>F42*F23</f>
        <v>10.322045999999999</v>
      </c>
      <c r="F47" s="9"/>
    </row>
    <row r="48" spans="3:9" customFormat="1" x14ac:dyDescent="0.25">
      <c r="E48" s="9">
        <f>SUM(E44:E47)</f>
        <v>73.206000000000003</v>
      </c>
      <c r="F48" s="9">
        <f>F23*F22*F21</f>
        <v>73.206000000000003</v>
      </c>
    </row>
    <row r="49" spans="3:6" customFormat="1" x14ac:dyDescent="0.25"/>
    <row r="50" spans="3:6" customFormat="1" x14ac:dyDescent="0.25">
      <c r="C50" s="68"/>
      <c r="D50" s="68"/>
      <c r="E50" s="68"/>
      <c r="F50" s="68"/>
    </row>
    <row r="51" spans="3:6" customFormat="1" x14ac:dyDescent="0.25"/>
    <row r="52" spans="3:6" customFormat="1" x14ac:dyDescent="0.25"/>
    <row r="53" spans="3:6" customFormat="1" x14ac:dyDescent="0.25">
      <c r="C53" s="2"/>
      <c r="D53" s="8"/>
      <c r="E53" s="2"/>
      <c r="F53" s="8"/>
    </row>
  </sheetData>
  <mergeCells count="6">
    <mergeCell ref="H21:L21"/>
    <mergeCell ref="B20:C20"/>
    <mergeCell ref="E20:F20"/>
    <mergeCell ref="C50:D50"/>
    <mergeCell ref="E50:F50"/>
    <mergeCell ref="E34:F3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5EEC-3045-49E8-B092-D63FF317F8FE}">
  <dimension ref="B1:L40"/>
  <sheetViews>
    <sheetView workbookViewId="0"/>
  </sheetViews>
  <sheetFormatPr defaultRowHeight="15" x14ac:dyDescent="0.25"/>
  <cols>
    <col min="1" max="1" width="4.28515625" style="1" customWidth="1"/>
    <col min="2" max="2" width="9.140625" style="1"/>
    <col min="3" max="3" width="10.42578125" style="1" bestFit="1" customWidth="1"/>
    <col min="4" max="4" width="9.140625" style="1"/>
    <col min="5" max="5" width="12.140625" style="1" bestFit="1" customWidth="1"/>
    <col min="6" max="16384" width="9.140625" style="1"/>
  </cols>
  <sheetData>
    <row r="1" spans="2:8" ht="15.75" thickBot="1" x14ac:dyDescent="0.3"/>
    <row r="2" spans="2:8" x14ac:dyDescent="0.25">
      <c r="B2" s="13" t="s">
        <v>0</v>
      </c>
      <c r="C2" s="32" t="s">
        <v>1</v>
      </c>
      <c r="D2" s="32" t="s">
        <v>2</v>
      </c>
      <c r="E2" s="32" t="s">
        <v>9</v>
      </c>
      <c r="F2" s="32" t="s">
        <v>4</v>
      </c>
      <c r="G2" s="32" t="s">
        <v>5</v>
      </c>
      <c r="H2" s="33" t="s">
        <v>6</v>
      </c>
    </row>
    <row r="3" spans="2:8" x14ac:dyDescent="0.25">
      <c r="B3" s="34">
        <v>1</v>
      </c>
      <c r="C3" s="6">
        <v>63.3</v>
      </c>
      <c r="D3" s="6">
        <v>35.1</v>
      </c>
      <c r="E3" s="6">
        <v>14.3</v>
      </c>
      <c r="F3" s="7">
        <v>0.14399999999999999</v>
      </c>
      <c r="G3" s="7">
        <v>0.35560000000000003</v>
      </c>
      <c r="H3" s="35">
        <v>2.3E-2</v>
      </c>
    </row>
    <row r="4" spans="2:8" x14ac:dyDescent="0.25">
      <c r="B4" s="34">
        <v>1.05</v>
      </c>
      <c r="C4" s="6">
        <v>52.2</v>
      </c>
      <c r="D4" s="6">
        <v>33.700000000000003</v>
      </c>
      <c r="E4" s="6">
        <v>13.4</v>
      </c>
      <c r="F4" s="7">
        <v>0.151</v>
      </c>
      <c r="G4" s="7">
        <v>0.34899999999999998</v>
      </c>
      <c r="H4" s="35">
        <v>2.6599999999999999E-2</v>
      </c>
    </row>
    <row r="5" spans="2:8" x14ac:dyDescent="0.25">
      <c r="B5" s="34">
        <v>1.1000000000000001</v>
      </c>
      <c r="C5" s="6">
        <v>46.1</v>
      </c>
      <c r="D5" s="6">
        <v>32.9</v>
      </c>
      <c r="E5" s="6">
        <v>12.7</v>
      </c>
      <c r="F5" s="7">
        <v>0.159</v>
      </c>
      <c r="G5" s="7">
        <v>0.34100000000000003</v>
      </c>
      <c r="H5" s="35">
        <v>3.0300000000000001E-2</v>
      </c>
    </row>
    <row r="6" spans="2:8" x14ac:dyDescent="0.25">
      <c r="B6" s="34">
        <v>1.1499999999999999</v>
      </c>
      <c r="C6" s="6">
        <v>39.799999999999997</v>
      </c>
      <c r="D6" s="6">
        <v>32.200000000000003</v>
      </c>
      <c r="E6" s="6">
        <v>12</v>
      </c>
      <c r="F6" s="7">
        <v>0.16600000000000001</v>
      </c>
      <c r="G6" s="7">
        <v>0.33400000000000002</v>
      </c>
      <c r="H6" s="35">
        <v>3.4299999999999997E-2</v>
      </c>
    </row>
    <row r="7" spans="2:8" x14ac:dyDescent="0.25">
      <c r="B7" s="34">
        <v>1.2</v>
      </c>
      <c r="C7" s="6">
        <v>35.5</v>
      </c>
      <c r="D7" s="6">
        <v>31.7</v>
      </c>
      <c r="E7" s="6">
        <v>11.5</v>
      </c>
      <c r="F7" s="7">
        <v>0.17299999999999999</v>
      </c>
      <c r="G7" s="7">
        <v>0.32700000000000001</v>
      </c>
      <c r="H7" s="35">
        <v>3.8300000000000001E-2</v>
      </c>
    </row>
    <row r="8" spans="2:8" x14ac:dyDescent="0.25">
      <c r="B8" s="34">
        <v>1.25</v>
      </c>
      <c r="C8" s="6">
        <v>31.5</v>
      </c>
      <c r="D8" s="6">
        <v>31.3</v>
      </c>
      <c r="E8" s="6">
        <v>11.1</v>
      </c>
      <c r="F8" s="7">
        <v>0.18</v>
      </c>
      <c r="G8" s="7">
        <v>0.32</v>
      </c>
      <c r="H8" s="35">
        <v>4.2500000000000003E-2</v>
      </c>
    </row>
    <row r="9" spans="2:8" x14ac:dyDescent="0.25">
      <c r="B9" s="34">
        <v>1.3</v>
      </c>
      <c r="C9" s="6">
        <v>28.5</v>
      </c>
      <c r="D9" s="6">
        <v>31.2</v>
      </c>
      <c r="E9" s="6">
        <v>10.7</v>
      </c>
      <c r="F9" s="7">
        <v>0.188</v>
      </c>
      <c r="G9" s="7">
        <v>0.312</v>
      </c>
      <c r="H9" s="35">
        <v>4.6699999999999998E-2</v>
      </c>
    </row>
    <row r="10" spans="2:8" x14ac:dyDescent="0.25">
      <c r="B10" s="34">
        <v>1.35</v>
      </c>
      <c r="C10" s="6">
        <v>25.8</v>
      </c>
      <c r="D10" s="6">
        <v>31.2</v>
      </c>
      <c r="E10" s="6">
        <v>10.3</v>
      </c>
      <c r="F10" s="7">
        <v>0.19600000000000001</v>
      </c>
      <c r="G10" s="7">
        <v>0.30399999999999999</v>
      </c>
      <c r="H10" s="35">
        <v>5.0999999999999997E-2</v>
      </c>
    </row>
    <row r="11" spans="2:8" x14ac:dyDescent="0.25">
      <c r="B11" s="34">
        <v>1.4</v>
      </c>
      <c r="C11" s="6">
        <v>23.7</v>
      </c>
      <c r="D11" s="6">
        <v>31.4</v>
      </c>
      <c r="E11" s="6">
        <v>10</v>
      </c>
      <c r="F11" s="7">
        <v>0.20300000000000001</v>
      </c>
      <c r="G11" s="7">
        <v>0.29699999999999999</v>
      </c>
      <c r="H11" s="35">
        <v>5.5300000000000002E-2</v>
      </c>
    </row>
    <row r="12" spans="2:8" x14ac:dyDescent="0.25">
      <c r="B12" s="34">
        <v>1.45</v>
      </c>
      <c r="C12" s="6">
        <v>22</v>
      </c>
      <c r="D12" s="6">
        <v>31.7</v>
      </c>
      <c r="E12" s="6">
        <v>9.75</v>
      </c>
      <c r="F12" s="7">
        <v>0.21</v>
      </c>
      <c r="G12" s="7">
        <v>0.28999999999999998</v>
      </c>
      <c r="H12" s="35">
        <v>5.96E-2</v>
      </c>
    </row>
    <row r="13" spans="2:8" x14ac:dyDescent="0.25">
      <c r="B13" s="34">
        <v>1.5</v>
      </c>
      <c r="C13" s="6">
        <v>20.399999999999999</v>
      </c>
      <c r="D13" s="6">
        <v>32.1</v>
      </c>
      <c r="E13" s="6">
        <v>9.5</v>
      </c>
      <c r="F13" s="7">
        <v>0.217</v>
      </c>
      <c r="G13" s="7">
        <v>0.28299999999999997</v>
      </c>
      <c r="H13" s="35">
        <v>6.3899999999999998E-2</v>
      </c>
    </row>
    <row r="14" spans="2:8" x14ac:dyDescent="0.25">
      <c r="B14" s="34">
        <v>1.55</v>
      </c>
      <c r="C14" s="6">
        <v>19</v>
      </c>
      <c r="D14" s="6">
        <v>32.700000000000003</v>
      </c>
      <c r="E14" s="6">
        <v>9.3000000000000007</v>
      </c>
      <c r="F14" s="7">
        <v>0.22500000000000001</v>
      </c>
      <c r="G14" s="7">
        <v>0.27500000000000002</v>
      </c>
      <c r="H14" s="35">
        <v>6.8099999999999994E-2</v>
      </c>
    </row>
    <row r="15" spans="2:8" x14ac:dyDescent="0.25">
      <c r="B15" s="34">
        <v>1.6</v>
      </c>
      <c r="C15" s="6">
        <v>19.899999999999999</v>
      </c>
      <c r="D15" s="6">
        <v>33.299999999999997</v>
      </c>
      <c r="E15" s="6">
        <v>9.1999999999999993</v>
      </c>
      <c r="F15" s="7">
        <v>0.23300000000000001</v>
      </c>
      <c r="G15" s="7">
        <v>0.26700000000000002</v>
      </c>
      <c r="H15" s="35">
        <v>7.22E-2</v>
      </c>
    </row>
    <row r="16" spans="2:8" x14ac:dyDescent="0.25">
      <c r="B16" s="34">
        <v>1.8</v>
      </c>
      <c r="C16" s="6">
        <v>14.6</v>
      </c>
      <c r="D16" s="6">
        <v>37.1</v>
      </c>
      <c r="E16" s="6">
        <v>8.6999999999999993</v>
      </c>
      <c r="F16" s="7">
        <v>0.25900000000000001</v>
      </c>
      <c r="G16" s="7">
        <v>0.24099999999999999</v>
      </c>
      <c r="H16" s="35">
        <v>8.7800000000000003E-2</v>
      </c>
    </row>
    <row r="17" spans="2:12" ht="15.75" thickBot="1" x14ac:dyDescent="0.3">
      <c r="B17" s="36">
        <v>2</v>
      </c>
      <c r="C17" s="37">
        <v>12.5</v>
      </c>
      <c r="D17" s="37">
        <v>42.4</v>
      </c>
      <c r="E17" s="37">
        <v>8.4</v>
      </c>
      <c r="F17" s="38">
        <v>0.28000000000000003</v>
      </c>
      <c r="G17" s="38">
        <v>0.217</v>
      </c>
      <c r="H17" s="39">
        <v>0.1013</v>
      </c>
    </row>
    <row r="19" spans="2:12" ht="15.75" thickBot="1" x14ac:dyDescent="0.3"/>
    <row r="20" spans="2:12" customFormat="1" x14ac:dyDescent="0.25">
      <c r="B20" s="65" t="s">
        <v>10</v>
      </c>
      <c r="C20" s="66"/>
      <c r="E20" s="65" t="s">
        <v>21</v>
      </c>
      <c r="F20" s="66"/>
    </row>
    <row r="21" spans="2:12" customFormat="1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customFormat="1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customFormat="1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customFormat="1" x14ac:dyDescent="0.25">
      <c r="B24" s="25" t="s">
        <v>30</v>
      </c>
      <c r="C24" s="24" t="s">
        <v>35</v>
      </c>
      <c r="E24" s="23" t="s">
        <v>11</v>
      </c>
      <c r="F24" s="28">
        <f>F22/F23</f>
        <v>1.3174603174603177</v>
      </c>
      <c r="G24" s="2"/>
    </row>
    <row r="25" spans="2:12" customFormat="1" x14ac:dyDescent="0.25">
      <c r="B25" s="25" t="s">
        <v>17</v>
      </c>
      <c r="C25" s="24" t="s">
        <v>19</v>
      </c>
      <c r="E25" s="25" t="s">
        <v>25</v>
      </c>
      <c r="F25" s="59">
        <v>28.5</v>
      </c>
    </row>
    <row r="26" spans="2:12" customFormat="1" ht="15.75" thickBot="1" x14ac:dyDescent="0.3">
      <c r="B26" s="26" t="s">
        <v>18</v>
      </c>
      <c r="C26" s="27" t="s">
        <v>37</v>
      </c>
      <c r="E26" s="25" t="s">
        <v>26</v>
      </c>
      <c r="F26" s="59">
        <v>31.2</v>
      </c>
    </row>
    <row r="27" spans="2:12" customFormat="1" x14ac:dyDescent="0.25">
      <c r="B27" s="3"/>
      <c r="E27" s="25" t="s">
        <v>34</v>
      </c>
      <c r="F27" s="59">
        <v>10.7</v>
      </c>
    </row>
    <row r="28" spans="2:12" customFormat="1" x14ac:dyDescent="0.25">
      <c r="E28" s="25" t="s">
        <v>27</v>
      </c>
      <c r="F28" s="60">
        <v>0.188</v>
      </c>
    </row>
    <row r="29" spans="2:12" customFormat="1" ht="15.75" thickBot="1" x14ac:dyDescent="0.3">
      <c r="E29" s="26" t="s">
        <v>28</v>
      </c>
      <c r="F29" s="61">
        <v>0.312</v>
      </c>
    </row>
    <row r="30" spans="2:12" customFormat="1" ht="15.75" thickBot="1" x14ac:dyDescent="0.3">
      <c r="E30" s="3"/>
    </row>
    <row r="31" spans="2:12" customFormat="1" x14ac:dyDescent="0.25">
      <c r="E31" s="65" t="s">
        <v>42</v>
      </c>
      <c r="F31" s="66"/>
    </row>
    <row r="32" spans="2:12" customFormat="1" x14ac:dyDescent="0.25">
      <c r="C32" s="8"/>
      <c r="D32" s="8"/>
      <c r="E32" s="25" t="s">
        <v>16</v>
      </c>
      <c r="F32" s="29">
        <f>(F21*(F23^2))/F25</f>
        <v>1.9496842105263157</v>
      </c>
    </row>
    <row r="33" spans="3:9" customFormat="1" x14ac:dyDescent="0.25">
      <c r="C33" s="8"/>
      <c r="D33" s="8"/>
      <c r="E33" s="25" t="s">
        <v>13</v>
      </c>
      <c r="F33" s="29">
        <f>(F21*(F23^2))/F26</f>
        <v>1.7809615384615383</v>
      </c>
    </row>
    <row r="34" spans="3:9" customFormat="1" x14ac:dyDescent="0.25">
      <c r="E34" s="25" t="s">
        <v>30</v>
      </c>
      <c r="F34" s="29">
        <f>(F21*(F23^2))/F27</f>
        <v>5.193084112149533</v>
      </c>
    </row>
    <row r="35" spans="3:9" customFormat="1" x14ac:dyDescent="0.25">
      <c r="E35" s="25" t="s">
        <v>17</v>
      </c>
      <c r="F35" s="29">
        <f>(F28*F21*F23)</f>
        <v>3.3163199999999997</v>
      </c>
    </row>
    <row r="36" spans="3:9" customFormat="1" ht="15.75" thickBot="1" x14ac:dyDescent="0.3">
      <c r="E36" s="26" t="s">
        <v>18</v>
      </c>
      <c r="F36" s="30">
        <f>(F29*F21*F23)</f>
        <v>5.5036799999999992</v>
      </c>
      <c r="I36" s="8"/>
    </row>
    <row r="37" spans="3:9" customFormat="1" x14ac:dyDescent="0.25">
      <c r="E37" s="3"/>
    </row>
    <row r="38" spans="3:9" customFormat="1" x14ac:dyDescent="0.25">
      <c r="E38" s="9">
        <f>F35*F22*2</f>
        <v>27.525455999999998</v>
      </c>
      <c r="F38" s="9"/>
    </row>
    <row r="39" spans="3:9" customFormat="1" x14ac:dyDescent="0.25">
      <c r="E39" s="9">
        <f>F36*F22*2</f>
        <v>45.680543999999998</v>
      </c>
      <c r="F39" s="9"/>
    </row>
    <row r="40" spans="3:9" x14ac:dyDescent="0.25">
      <c r="E40" s="9">
        <f>SUM(E38:E39)</f>
        <v>73.205999999999989</v>
      </c>
      <c r="F40" s="9">
        <f>F23*F22*F21</f>
        <v>73.206000000000003</v>
      </c>
    </row>
  </sheetData>
  <mergeCells count="4">
    <mergeCell ref="B20:C20"/>
    <mergeCell ref="E20:F20"/>
    <mergeCell ref="E31:F31"/>
    <mergeCell ref="H21:L21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C925-AC65-4FAE-BBD8-9D5F52CF4CEF}">
  <dimension ref="B1:L40"/>
  <sheetViews>
    <sheetView workbookViewId="0"/>
  </sheetViews>
  <sheetFormatPr defaultRowHeight="15" x14ac:dyDescent="0.25"/>
  <cols>
    <col min="1" max="1" width="4.28515625" style="1" customWidth="1"/>
    <col min="2" max="2" width="9.140625" style="1"/>
    <col min="3" max="3" width="10.42578125" style="1" bestFit="1" customWidth="1"/>
    <col min="4" max="4" width="9.140625" style="1"/>
    <col min="5" max="5" width="12.140625" style="1" bestFit="1" customWidth="1"/>
    <col min="6" max="16384" width="9.140625" style="1"/>
  </cols>
  <sheetData>
    <row r="1" spans="2:8" ht="15.75" thickBot="1" x14ac:dyDescent="0.3"/>
    <row r="2" spans="2:8" x14ac:dyDescent="0.25">
      <c r="B2" s="13" t="s">
        <v>0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3" t="s">
        <v>6</v>
      </c>
    </row>
    <row r="3" spans="2:8" x14ac:dyDescent="0.25">
      <c r="B3" s="34">
        <v>1</v>
      </c>
      <c r="C3" s="6">
        <v>35.1</v>
      </c>
      <c r="D3" s="6">
        <v>61.7</v>
      </c>
      <c r="E3" s="6">
        <v>14</v>
      </c>
      <c r="F3" s="7">
        <v>0.35599999999999998</v>
      </c>
      <c r="G3" s="7">
        <v>0.14399999999999999</v>
      </c>
      <c r="H3" s="35">
        <v>2.3E-2</v>
      </c>
    </row>
    <row r="4" spans="2:8" x14ac:dyDescent="0.25">
      <c r="B4" s="34">
        <v>1.05</v>
      </c>
      <c r="C4" s="6">
        <v>33</v>
      </c>
      <c r="D4" s="6">
        <v>64.5</v>
      </c>
      <c r="E4" s="6">
        <v>13.8</v>
      </c>
      <c r="F4" s="7">
        <v>0.36299999999999999</v>
      </c>
      <c r="G4" s="7">
        <v>0.13700000000000001</v>
      </c>
      <c r="H4" s="35">
        <v>2.41E-2</v>
      </c>
    </row>
    <row r="5" spans="2:8" x14ac:dyDescent="0.25">
      <c r="B5" s="34">
        <v>1.1000000000000001</v>
      </c>
      <c r="C5" s="6">
        <v>31.7</v>
      </c>
      <c r="D5" s="6">
        <v>67.2</v>
      </c>
      <c r="E5" s="6">
        <v>13.5</v>
      </c>
      <c r="F5" s="7">
        <v>0.36899999999999999</v>
      </c>
      <c r="G5" s="7">
        <v>0.13100000000000001</v>
      </c>
      <c r="H5" s="35">
        <v>2.5100000000000001E-2</v>
      </c>
    </row>
    <row r="6" spans="2:8" x14ac:dyDescent="0.25">
      <c r="B6" s="34">
        <v>1.1499999999999999</v>
      </c>
      <c r="C6" s="6">
        <v>30.4</v>
      </c>
      <c r="D6" s="6">
        <v>69.599999999999994</v>
      </c>
      <c r="E6" s="6">
        <v>13.2</v>
      </c>
      <c r="F6" s="7">
        <v>0.375</v>
      </c>
      <c r="G6" s="7">
        <v>0.125</v>
      </c>
      <c r="H6" s="35">
        <v>2.5999999999999999E-2</v>
      </c>
    </row>
    <row r="7" spans="2:8" x14ac:dyDescent="0.25">
      <c r="B7" s="34">
        <v>1.2</v>
      </c>
      <c r="C7" s="6">
        <v>29.4</v>
      </c>
      <c r="D7" s="6">
        <v>71.5</v>
      </c>
      <c r="E7" s="6">
        <v>13</v>
      </c>
      <c r="F7" s="7">
        <v>0.38</v>
      </c>
      <c r="G7" s="7">
        <v>0.12</v>
      </c>
      <c r="H7" s="35">
        <v>2.6700000000000002E-2</v>
      </c>
    </row>
    <row r="8" spans="2:8" x14ac:dyDescent="0.25">
      <c r="B8" s="34">
        <v>1.25</v>
      </c>
      <c r="C8" s="6">
        <v>28.5</v>
      </c>
      <c r="D8" s="6">
        <v>72.8</v>
      </c>
      <c r="E8" s="6">
        <v>12.7</v>
      </c>
      <c r="F8" s="7">
        <v>0.38500000000000001</v>
      </c>
      <c r="G8" s="7">
        <v>0.115</v>
      </c>
      <c r="H8" s="35">
        <v>2.75E-2</v>
      </c>
    </row>
    <row r="9" spans="2:8" x14ac:dyDescent="0.25">
      <c r="B9" s="34">
        <v>1.3</v>
      </c>
      <c r="C9" s="6">
        <v>27.8</v>
      </c>
      <c r="D9" s="6">
        <v>73.5</v>
      </c>
      <c r="E9" s="6">
        <v>12.6</v>
      </c>
      <c r="F9" s="7">
        <v>0.38900000000000001</v>
      </c>
      <c r="G9" s="7">
        <v>0.111</v>
      </c>
      <c r="H9" s="35">
        <v>2.8000000000000001E-2</v>
      </c>
    </row>
    <row r="10" spans="2:8" x14ac:dyDescent="0.25">
      <c r="B10" s="34">
        <v>1.35</v>
      </c>
      <c r="C10" s="6">
        <v>27.1</v>
      </c>
      <c r="D10" s="6">
        <v>74.099999999999994</v>
      </c>
      <c r="E10" s="6">
        <v>12.4</v>
      </c>
      <c r="F10" s="7">
        <v>0.39300000000000002</v>
      </c>
      <c r="G10" s="7">
        <v>0.107</v>
      </c>
      <c r="H10" s="35">
        <v>2.8500000000000001E-2</v>
      </c>
    </row>
    <row r="11" spans="2:8" x14ac:dyDescent="0.25">
      <c r="B11" s="34">
        <v>1.4</v>
      </c>
      <c r="C11" s="6">
        <v>26.6</v>
      </c>
      <c r="D11" s="6">
        <v>74.599999999999994</v>
      </c>
      <c r="E11" s="6">
        <v>12.3</v>
      </c>
      <c r="F11" s="7">
        <v>0.39700000000000002</v>
      </c>
      <c r="G11" s="7">
        <v>0.10299999999999999</v>
      </c>
      <c r="H11" s="35">
        <v>2.8899999999999999E-2</v>
      </c>
    </row>
    <row r="12" spans="2:8" x14ac:dyDescent="0.25">
      <c r="B12" s="34">
        <v>1.45</v>
      </c>
      <c r="C12" s="6">
        <v>26.1</v>
      </c>
      <c r="D12" s="6">
        <v>75.3</v>
      </c>
      <c r="E12" s="6">
        <v>12.2</v>
      </c>
      <c r="F12" s="7">
        <v>0.40100000000000002</v>
      </c>
      <c r="G12" s="7">
        <v>9.9000000000000005E-2</v>
      </c>
      <c r="H12" s="35">
        <v>2.93E-2</v>
      </c>
    </row>
    <row r="13" spans="2:8" x14ac:dyDescent="0.25">
      <c r="B13" s="34">
        <v>1.5</v>
      </c>
      <c r="C13" s="6">
        <v>25.8</v>
      </c>
      <c r="D13" s="6">
        <v>75.8</v>
      </c>
      <c r="E13" s="6">
        <v>12.2</v>
      </c>
      <c r="F13" s="7">
        <v>0.40400000000000003</v>
      </c>
      <c r="G13" s="7">
        <v>9.6000000000000002E-2</v>
      </c>
      <c r="H13" s="35">
        <v>2.9700000000000001E-2</v>
      </c>
    </row>
    <row r="14" spans="2:8" x14ac:dyDescent="0.25">
      <c r="B14" s="34">
        <v>1.55</v>
      </c>
      <c r="C14" s="6">
        <v>25.4</v>
      </c>
      <c r="D14" s="6">
        <v>76.5</v>
      </c>
      <c r="E14" s="6">
        <v>12.1</v>
      </c>
      <c r="F14" s="7">
        <v>0.40699999999999997</v>
      </c>
      <c r="G14" s="7">
        <v>9.2999999999999999E-2</v>
      </c>
      <c r="H14" s="35">
        <v>0.03</v>
      </c>
    </row>
    <row r="15" spans="2:8" x14ac:dyDescent="0.25">
      <c r="B15" s="34">
        <v>1.6</v>
      </c>
      <c r="C15" s="6">
        <v>25.2</v>
      </c>
      <c r="D15" s="6">
        <v>77</v>
      </c>
      <c r="E15" s="6">
        <v>12</v>
      </c>
      <c r="F15" s="7">
        <v>0.41</v>
      </c>
      <c r="G15" s="7">
        <v>0.09</v>
      </c>
      <c r="H15" s="35">
        <v>3.0200000000000001E-2</v>
      </c>
    </row>
    <row r="16" spans="2:8" x14ac:dyDescent="0.25">
      <c r="B16" s="34">
        <v>1.8</v>
      </c>
      <c r="C16" s="6">
        <v>24.4</v>
      </c>
      <c r="D16" s="6">
        <v>77</v>
      </c>
      <c r="E16" s="6">
        <v>12</v>
      </c>
      <c r="F16" s="7">
        <v>0.42</v>
      </c>
      <c r="G16" s="7">
        <v>0.08</v>
      </c>
      <c r="H16" s="35">
        <v>3.09E-2</v>
      </c>
    </row>
    <row r="17" spans="2:12" ht="15.75" thickBot="1" x14ac:dyDescent="0.3">
      <c r="B17" s="36">
        <v>2</v>
      </c>
      <c r="C17" s="37">
        <v>24.1</v>
      </c>
      <c r="D17" s="37">
        <v>77</v>
      </c>
      <c r="E17" s="37">
        <v>12</v>
      </c>
      <c r="F17" s="38">
        <v>0.42799999999999999</v>
      </c>
      <c r="G17" s="38">
        <v>7.1999999999999995E-2</v>
      </c>
      <c r="H17" s="39">
        <v>3.1300000000000001E-2</v>
      </c>
    </row>
    <row r="19" spans="2:12" ht="15.75" thickBot="1" x14ac:dyDescent="0.3"/>
    <row r="20" spans="2:12" customFormat="1" x14ac:dyDescent="0.25">
      <c r="B20" s="65" t="s">
        <v>10</v>
      </c>
      <c r="C20" s="66"/>
      <c r="E20" s="65" t="s">
        <v>21</v>
      </c>
      <c r="F20" s="66"/>
    </row>
    <row r="21" spans="2:12" customFormat="1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customFormat="1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customFormat="1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customFormat="1" x14ac:dyDescent="0.25">
      <c r="B24" s="25" t="s">
        <v>29</v>
      </c>
      <c r="C24" s="24" t="s">
        <v>38</v>
      </c>
      <c r="E24" s="23" t="s">
        <v>11</v>
      </c>
      <c r="F24" s="28">
        <f>F22/F23</f>
        <v>1.3174603174603177</v>
      </c>
      <c r="G24" s="2"/>
    </row>
    <row r="25" spans="2:12" customFormat="1" x14ac:dyDescent="0.25">
      <c r="B25" s="25" t="s">
        <v>17</v>
      </c>
      <c r="C25" s="24" t="s">
        <v>19</v>
      </c>
      <c r="E25" s="25" t="s">
        <v>25</v>
      </c>
      <c r="F25" s="59">
        <v>27.8</v>
      </c>
    </row>
    <row r="26" spans="2:12" customFormat="1" ht="15.75" thickBot="1" x14ac:dyDescent="0.3">
      <c r="B26" s="26" t="s">
        <v>18</v>
      </c>
      <c r="C26" s="27" t="s">
        <v>37</v>
      </c>
      <c r="E26" s="25" t="s">
        <v>26</v>
      </c>
      <c r="F26" s="59">
        <v>73.5</v>
      </c>
    </row>
    <row r="27" spans="2:12" customFormat="1" x14ac:dyDescent="0.25">
      <c r="B27" s="3"/>
      <c r="E27" s="25" t="s">
        <v>32</v>
      </c>
      <c r="F27" s="59">
        <v>12.6</v>
      </c>
    </row>
    <row r="28" spans="2:12" customFormat="1" x14ac:dyDescent="0.25">
      <c r="E28" s="25" t="s">
        <v>27</v>
      </c>
      <c r="F28" s="60">
        <v>0.38900000000000001</v>
      </c>
    </row>
    <row r="29" spans="2:12" customFormat="1" ht="15.75" thickBot="1" x14ac:dyDescent="0.3">
      <c r="E29" s="26" t="s">
        <v>28</v>
      </c>
      <c r="F29" s="61">
        <v>0.111</v>
      </c>
    </row>
    <row r="30" spans="2:12" customFormat="1" ht="15.75" thickBot="1" x14ac:dyDescent="0.3">
      <c r="E30" s="3"/>
    </row>
    <row r="31" spans="2:12" customFormat="1" x14ac:dyDescent="0.25">
      <c r="E31" s="65" t="s">
        <v>42</v>
      </c>
      <c r="F31" s="66"/>
    </row>
    <row r="32" spans="2:12" customFormat="1" x14ac:dyDescent="0.25">
      <c r="C32" s="8"/>
      <c r="D32" s="8"/>
      <c r="E32" s="25" t="s">
        <v>16</v>
      </c>
      <c r="F32" s="29">
        <f>(F21*(F23^2))/F25</f>
        <v>1.998776978417266</v>
      </c>
    </row>
    <row r="33" spans="3:9" customFormat="1" x14ac:dyDescent="0.25">
      <c r="C33" s="8"/>
      <c r="D33" s="8"/>
      <c r="E33" s="25" t="s">
        <v>13</v>
      </c>
      <c r="F33" s="29">
        <f>(F21*(F23^2))/F26</f>
        <v>0.75599999999999989</v>
      </c>
    </row>
    <row r="34" spans="3:9" customFormat="1" x14ac:dyDescent="0.25">
      <c r="E34" s="25" t="s">
        <v>29</v>
      </c>
      <c r="F34" s="29">
        <f>(F21*(F23^2))/F27</f>
        <v>4.41</v>
      </c>
    </row>
    <row r="35" spans="3:9" customFormat="1" x14ac:dyDescent="0.25">
      <c r="E35" s="25" t="s">
        <v>17</v>
      </c>
      <c r="F35" s="29">
        <f>(F28*F21*F23)</f>
        <v>6.8619599999999998</v>
      </c>
    </row>
    <row r="36" spans="3:9" customFormat="1" ht="15.75" thickBot="1" x14ac:dyDescent="0.3">
      <c r="E36" s="26" t="s">
        <v>18</v>
      </c>
      <c r="F36" s="30">
        <f>(F29*F21*F22)</f>
        <v>2.5796399999999999</v>
      </c>
      <c r="I36" s="8"/>
    </row>
    <row r="37" spans="3:9" customFormat="1" x14ac:dyDescent="0.25">
      <c r="E37" s="3"/>
    </row>
    <row r="38" spans="3:9" customFormat="1" x14ac:dyDescent="0.25">
      <c r="E38" s="9">
        <f>F35*F22*2</f>
        <v>56.954268000000006</v>
      </c>
      <c r="F38" s="9"/>
    </row>
    <row r="39" spans="3:9" customFormat="1" x14ac:dyDescent="0.25">
      <c r="E39" s="9">
        <f>F36*F23*2</f>
        <v>16.251732000000001</v>
      </c>
      <c r="F39" s="9"/>
    </row>
    <row r="40" spans="3:9" x14ac:dyDescent="0.25">
      <c r="E40" s="9">
        <f>SUM(E38:E39)</f>
        <v>73.206000000000003</v>
      </c>
      <c r="F40" s="9">
        <f>F23*F22*F21</f>
        <v>73.206000000000003</v>
      </c>
    </row>
  </sheetData>
  <mergeCells count="4">
    <mergeCell ref="B20:C20"/>
    <mergeCell ref="E20:F20"/>
    <mergeCell ref="E31:F31"/>
    <mergeCell ref="H21:L21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6462-0B2E-4BEB-981B-A8AD5C58C8B1}">
  <dimension ref="B1:L45"/>
  <sheetViews>
    <sheetView workbookViewId="0"/>
  </sheetViews>
  <sheetFormatPr defaultRowHeight="15" x14ac:dyDescent="0.25"/>
  <cols>
    <col min="1" max="1" width="4.28515625" style="1" customWidth="1"/>
    <col min="2" max="2" width="9.140625" style="1"/>
    <col min="3" max="3" width="10.42578125" style="1" bestFit="1" customWidth="1"/>
    <col min="4" max="4" width="9.140625" style="1"/>
    <col min="5" max="5" width="12.140625" style="1" bestFit="1" customWidth="1"/>
    <col min="6" max="16384" width="9.140625" style="1"/>
  </cols>
  <sheetData>
    <row r="1" spans="2:10" ht="15.75" thickBot="1" x14ac:dyDescent="0.3"/>
    <row r="2" spans="2:10" x14ac:dyDescent="0.25">
      <c r="B2" s="13" t="s">
        <v>0</v>
      </c>
      <c r="C2" s="32" t="s">
        <v>1</v>
      </c>
      <c r="D2" s="32" t="s">
        <v>2</v>
      </c>
      <c r="E2" s="32" t="s">
        <v>3</v>
      </c>
      <c r="F2" s="32" t="s">
        <v>9</v>
      </c>
      <c r="G2" s="32" t="s">
        <v>4</v>
      </c>
      <c r="H2" s="32" t="s">
        <v>5</v>
      </c>
      <c r="I2" s="32" t="s">
        <v>7</v>
      </c>
      <c r="J2" s="33" t="s">
        <v>6</v>
      </c>
    </row>
    <row r="3" spans="2:10" x14ac:dyDescent="0.25">
      <c r="B3" s="34">
        <v>1</v>
      </c>
      <c r="C3" s="6">
        <v>55.9</v>
      </c>
      <c r="D3" s="6">
        <v>44.1</v>
      </c>
      <c r="E3" s="6">
        <v>18.3</v>
      </c>
      <c r="F3" s="6">
        <v>16.2</v>
      </c>
      <c r="G3" s="7">
        <v>0.25</v>
      </c>
      <c r="H3" s="7">
        <v>0.14399999999999999</v>
      </c>
      <c r="I3" s="7">
        <v>0.30399999999999999</v>
      </c>
      <c r="J3" s="35">
        <v>1.8800000000000001E-2</v>
      </c>
    </row>
    <row r="4" spans="2:10" x14ac:dyDescent="0.25">
      <c r="B4" s="34">
        <v>1.05</v>
      </c>
      <c r="C4" s="6">
        <v>51.6</v>
      </c>
      <c r="D4" s="6">
        <v>43.6</v>
      </c>
      <c r="E4" s="6">
        <v>16.600000000000001</v>
      </c>
      <c r="F4" s="6">
        <v>15.4</v>
      </c>
      <c r="G4" s="7">
        <v>0.26300000000000001</v>
      </c>
      <c r="H4" s="7">
        <v>0.14899999999999999</v>
      </c>
      <c r="I4" s="7">
        <v>0.29399999999999998</v>
      </c>
      <c r="J4" s="35">
        <v>2.12E-2</v>
      </c>
    </row>
    <row r="5" spans="2:10" x14ac:dyDescent="0.25">
      <c r="B5" s="34">
        <v>1.1000000000000001</v>
      </c>
      <c r="C5" s="6">
        <v>46.1</v>
      </c>
      <c r="D5" s="6">
        <v>43.7</v>
      </c>
      <c r="E5" s="6">
        <v>15.4</v>
      </c>
      <c r="F5" s="6">
        <v>14.8</v>
      </c>
      <c r="G5" s="7">
        <v>0.27500000000000002</v>
      </c>
      <c r="H5" s="7">
        <v>0.157</v>
      </c>
      <c r="I5" s="7">
        <v>0.28399999999999997</v>
      </c>
      <c r="J5" s="35">
        <v>2.3599999999999999E-2</v>
      </c>
    </row>
    <row r="6" spans="2:10" x14ac:dyDescent="0.25">
      <c r="B6" s="34">
        <v>1.1499999999999999</v>
      </c>
      <c r="C6" s="6">
        <v>41.4</v>
      </c>
      <c r="D6" s="6">
        <v>44.2</v>
      </c>
      <c r="E6" s="6">
        <v>14.4</v>
      </c>
      <c r="F6" s="6">
        <v>14.3</v>
      </c>
      <c r="G6" s="7">
        <v>0.28799999999999998</v>
      </c>
      <c r="H6" s="7">
        <v>0.16400000000000001</v>
      </c>
      <c r="I6" s="7">
        <v>0.27400000000000002</v>
      </c>
      <c r="J6" s="35">
        <v>2.5999999999999999E-2</v>
      </c>
    </row>
    <row r="7" spans="2:10" x14ac:dyDescent="0.25">
      <c r="B7" s="34">
        <v>1.2</v>
      </c>
      <c r="C7" s="6">
        <v>37.5</v>
      </c>
      <c r="D7" s="6">
        <v>44.8</v>
      </c>
      <c r="E7" s="6">
        <v>13.5</v>
      </c>
      <c r="F7" s="6">
        <v>13.9</v>
      </c>
      <c r="G7" s="7">
        <v>0.30099999999999999</v>
      </c>
      <c r="H7" s="7">
        <v>0.17100000000000001</v>
      </c>
      <c r="I7" s="7">
        <v>0.26400000000000001</v>
      </c>
      <c r="J7" s="35">
        <v>2.8400000000000002E-2</v>
      </c>
    </row>
    <row r="8" spans="2:10" x14ac:dyDescent="0.25">
      <c r="B8" s="34">
        <v>1.25</v>
      </c>
      <c r="C8" s="6">
        <v>34.200000000000003</v>
      </c>
      <c r="D8" s="6">
        <v>40.5</v>
      </c>
      <c r="E8" s="6">
        <v>12.7</v>
      </c>
      <c r="F8" s="6">
        <v>13.5</v>
      </c>
      <c r="G8" s="7">
        <v>0.314</v>
      </c>
      <c r="H8" s="7">
        <v>0.17799999999999999</v>
      </c>
      <c r="I8" s="7">
        <v>0.254</v>
      </c>
      <c r="J8" s="35">
        <v>3.0800000000000001E-2</v>
      </c>
    </row>
    <row r="9" spans="2:10" x14ac:dyDescent="0.25">
      <c r="B9" s="34">
        <v>1.3</v>
      </c>
      <c r="C9" s="6">
        <v>31.8</v>
      </c>
      <c r="D9" s="6">
        <v>46.9</v>
      </c>
      <c r="E9" s="6">
        <v>12.2</v>
      </c>
      <c r="F9" s="6">
        <v>13.3</v>
      </c>
      <c r="G9" s="7">
        <v>0.32700000000000001</v>
      </c>
      <c r="H9" s="7">
        <v>0.185</v>
      </c>
      <c r="I9" s="7">
        <v>0.24399999999999999</v>
      </c>
      <c r="J9" s="35">
        <v>3.2899999999999999E-2</v>
      </c>
    </row>
    <row r="10" spans="2:10" x14ac:dyDescent="0.25">
      <c r="B10" s="34">
        <v>1.35</v>
      </c>
      <c r="C10" s="6">
        <v>29.6</v>
      </c>
      <c r="D10" s="6">
        <v>48.6</v>
      </c>
      <c r="E10" s="6">
        <v>11.6</v>
      </c>
      <c r="F10" s="6">
        <v>13.1</v>
      </c>
      <c r="G10" s="7">
        <v>0.33900000000000002</v>
      </c>
      <c r="H10" s="7">
        <v>0.191</v>
      </c>
      <c r="I10" s="7">
        <v>0.23499999999999999</v>
      </c>
      <c r="J10" s="35">
        <v>3.5099999999999999E-2</v>
      </c>
    </row>
    <row r="11" spans="2:10" x14ac:dyDescent="0.25">
      <c r="B11" s="34">
        <v>1.4</v>
      </c>
      <c r="C11" s="6">
        <v>28</v>
      </c>
      <c r="D11" s="6">
        <v>50.3</v>
      </c>
      <c r="E11" s="6">
        <v>11.2</v>
      </c>
      <c r="F11" s="6">
        <v>13</v>
      </c>
      <c r="G11" s="7">
        <v>0.35</v>
      </c>
      <c r="H11" s="7">
        <v>0.19600000000000001</v>
      </c>
      <c r="I11" s="7">
        <v>0.22700000000000001</v>
      </c>
      <c r="J11" s="35">
        <v>3.7100000000000001E-2</v>
      </c>
    </row>
    <row r="12" spans="2:10" x14ac:dyDescent="0.25">
      <c r="B12" s="34">
        <v>1.45</v>
      </c>
      <c r="C12" s="6">
        <v>26.4</v>
      </c>
      <c r="D12" s="6">
        <v>52.3</v>
      </c>
      <c r="E12" s="6">
        <v>10.9</v>
      </c>
      <c r="F12" s="6">
        <v>12.8</v>
      </c>
      <c r="G12" s="7">
        <v>0.36</v>
      </c>
      <c r="H12" s="7">
        <v>0.20200000000000001</v>
      </c>
      <c r="I12" s="7">
        <v>0.219</v>
      </c>
      <c r="J12" s="35">
        <v>3.9100000000000003E-2</v>
      </c>
    </row>
    <row r="13" spans="2:10" x14ac:dyDescent="0.25">
      <c r="B13" s="34">
        <v>1.5</v>
      </c>
      <c r="C13" s="6">
        <v>25.2</v>
      </c>
      <c r="D13" s="6">
        <v>55</v>
      </c>
      <c r="E13" s="6">
        <v>10.6</v>
      </c>
      <c r="F13" s="6">
        <v>12.7</v>
      </c>
      <c r="G13" s="7">
        <v>0.37</v>
      </c>
      <c r="H13" s="7">
        <v>0.20799999999999999</v>
      </c>
      <c r="I13" s="7">
        <v>0.21099999999999999</v>
      </c>
      <c r="J13" s="35">
        <v>4.0899999999999999E-2</v>
      </c>
    </row>
    <row r="14" spans="2:10" x14ac:dyDescent="0.25">
      <c r="B14" s="34">
        <v>1.55</v>
      </c>
      <c r="C14" s="6">
        <v>24.2</v>
      </c>
      <c r="D14" s="6">
        <v>58.2</v>
      </c>
      <c r="E14" s="6">
        <v>10.3</v>
      </c>
      <c r="F14" s="6">
        <v>12.6</v>
      </c>
      <c r="G14" s="7">
        <v>0.378</v>
      </c>
      <c r="H14" s="7">
        <v>0.214</v>
      </c>
      <c r="I14" s="7">
        <v>0.40200000000000002</v>
      </c>
      <c r="J14" s="35">
        <v>4.2599999999999999E-2</v>
      </c>
    </row>
    <row r="15" spans="2:10" x14ac:dyDescent="0.25">
      <c r="B15" s="34">
        <v>1.6</v>
      </c>
      <c r="C15" s="6">
        <v>23.3</v>
      </c>
      <c r="D15" s="6">
        <v>61.6</v>
      </c>
      <c r="E15" s="6">
        <v>10.1</v>
      </c>
      <c r="F15" s="6">
        <v>12.6</v>
      </c>
      <c r="G15" s="7">
        <v>0.38700000000000001</v>
      </c>
      <c r="H15" s="7">
        <v>0.217</v>
      </c>
      <c r="I15" s="7">
        <v>0.19800000000000001</v>
      </c>
      <c r="J15" s="35">
        <v>4.4200000000000003E-2</v>
      </c>
    </row>
    <row r="16" spans="2:10" x14ac:dyDescent="0.25">
      <c r="B16" s="34">
        <v>1.8</v>
      </c>
      <c r="C16" s="6">
        <v>20.3</v>
      </c>
      <c r="D16" s="6">
        <v>79.599999999999994</v>
      </c>
      <c r="E16" s="6">
        <v>9.4</v>
      </c>
      <c r="F16" s="6">
        <v>12.4</v>
      </c>
      <c r="G16" s="7">
        <v>0.41599999999999998</v>
      </c>
      <c r="H16" s="7">
        <v>0.23200000000000001</v>
      </c>
      <c r="I16" s="7">
        <v>0.17599999999999999</v>
      </c>
      <c r="J16" s="35">
        <v>4.9500000000000002E-2</v>
      </c>
    </row>
    <row r="17" spans="2:12" ht="15.75" thickBot="1" x14ac:dyDescent="0.3">
      <c r="B17" s="36">
        <v>2</v>
      </c>
      <c r="C17" s="37">
        <v>18.7</v>
      </c>
      <c r="D17" s="37">
        <v>101</v>
      </c>
      <c r="E17" s="37">
        <v>8.8000000000000007</v>
      </c>
      <c r="F17" s="37">
        <v>12.3</v>
      </c>
      <c r="G17" s="38">
        <v>0.437</v>
      </c>
      <c r="H17" s="38">
        <v>0.245</v>
      </c>
      <c r="I17" s="38">
        <v>0.159</v>
      </c>
      <c r="J17" s="39">
        <v>5.3900000000000003E-2</v>
      </c>
    </row>
    <row r="19" spans="2:12" ht="15.75" thickBot="1" x14ac:dyDescent="0.3"/>
    <row r="20" spans="2:12" customFormat="1" x14ac:dyDescent="0.25">
      <c r="B20" s="65" t="s">
        <v>10</v>
      </c>
      <c r="C20" s="66"/>
      <c r="E20" s="65" t="s">
        <v>21</v>
      </c>
      <c r="F20" s="66"/>
    </row>
    <row r="21" spans="2:12" customFormat="1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customFormat="1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customFormat="1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customFormat="1" x14ac:dyDescent="0.25">
      <c r="B24" s="25" t="s">
        <v>29</v>
      </c>
      <c r="C24" s="24" t="s">
        <v>38</v>
      </c>
      <c r="E24" s="23" t="s">
        <v>11</v>
      </c>
      <c r="F24" s="28">
        <f>F22/F23</f>
        <v>1.3174603174603177</v>
      </c>
      <c r="G24" s="2"/>
    </row>
    <row r="25" spans="2:12" customFormat="1" x14ac:dyDescent="0.25">
      <c r="B25" s="25" t="s">
        <v>30</v>
      </c>
      <c r="C25" s="24" t="s">
        <v>35</v>
      </c>
      <c r="E25" s="25" t="s">
        <v>25</v>
      </c>
      <c r="F25" s="59">
        <v>31.8</v>
      </c>
      <c r="G25" s="2"/>
    </row>
    <row r="26" spans="2:12" customFormat="1" x14ac:dyDescent="0.25">
      <c r="B26" s="25" t="s">
        <v>17</v>
      </c>
      <c r="C26" s="24" t="s">
        <v>19</v>
      </c>
      <c r="E26" s="25" t="s">
        <v>26</v>
      </c>
      <c r="F26" s="59">
        <v>46.9</v>
      </c>
    </row>
    <row r="27" spans="2:12" customFormat="1" x14ac:dyDescent="0.25">
      <c r="B27" s="25" t="s">
        <v>18</v>
      </c>
      <c r="C27" s="24" t="s">
        <v>37</v>
      </c>
      <c r="E27" s="25" t="s">
        <v>32</v>
      </c>
      <c r="F27" s="59">
        <v>12.2</v>
      </c>
    </row>
    <row r="28" spans="2:12" customFormat="1" ht="15.75" thickBot="1" x14ac:dyDescent="0.3">
      <c r="B28" s="26" t="s">
        <v>31</v>
      </c>
      <c r="C28" s="27" t="s">
        <v>36</v>
      </c>
      <c r="E28" s="25" t="s">
        <v>34</v>
      </c>
      <c r="F28" s="59">
        <v>13.3</v>
      </c>
    </row>
    <row r="29" spans="2:12" customFormat="1" x14ac:dyDescent="0.25">
      <c r="B29" s="3"/>
      <c r="E29" s="25" t="s">
        <v>27</v>
      </c>
      <c r="F29" s="60">
        <v>0.32700000000000001</v>
      </c>
    </row>
    <row r="30" spans="2:12" customFormat="1" x14ac:dyDescent="0.25">
      <c r="E30" s="25" t="s">
        <v>28</v>
      </c>
      <c r="F30" s="60">
        <v>0.185</v>
      </c>
    </row>
    <row r="31" spans="2:12" customFormat="1" ht="15.75" thickBot="1" x14ac:dyDescent="0.3">
      <c r="E31" s="26" t="s">
        <v>33</v>
      </c>
      <c r="F31" s="61">
        <v>0.24399999999999999</v>
      </c>
    </row>
    <row r="32" spans="2:12" customFormat="1" ht="15.75" thickBot="1" x14ac:dyDescent="0.3">
      <c r="E32" s="3"/>
    </row>
    <row r="33" spans="3:9" customFormat="1" x14ac:dyDescent="0.25">
      <c r="E33" s="65" t="s">
        <v>42</v>
      </c>
      <c r="F33" s="66"/>
    </row>
    <row r="34" spans="3:9" customFormat="1" x14ac:dyDescent="0.25">
      <c r="E34" s="25" t="s">
        <v>16</v>
      </c>
      <c r="F34" s="29">
        <f>(F21*(F23^2))/F25</f>
        <v>1.7473584905660375</v>
      </c>
    </row>
    <row r="35" spans="3:9" customFormat="1" x14ac:dyDescent="0.25">
      <c r="C35" s="8"/>
      <c r="D35" s="8"/>
      <c r="E35" s="25" t="s">
        <v>13</v>
      </c>
      <c r="F35" s="29">
        <f>(F21*(F23^2))/F26</f>
        <v>1.1847761194029851</v>
      </c>
    </row>
    <row r="36" spans="3:9" customFormat="1" x14ac:dyDescent="0.25">
      <c r="C36" s="8"/>
      <c r="D36" s="8"/>
      <c r="E36" s="25" t="s">
        <v>29</v>
      </c>
      <c r="F36" s="29">
        <f>(F21*(F23^2))/F27</f>
        <v>4.5545901639344262</v>
      </c>
    </row>
    <row r="37" spans="3:9" customFormat="1" x14ac:dyDescent="0.25">
      <c r="C37" s="8"/>
      <c r="D37" s="8"/>
      <c r="E37" s="25" t="s">
        <v>30</v>
      </c>
      <c r="F37" s="29">
        <f>(F21*(F23^2))/F28</f>
        <v>4.1778947368421049</v>
      </c>
    </row>
    <row r="38" spans="3:9" customFormat="1" x14ac:dyDescent="0.25">
      <c r="E38" s="25" t="s">
        <v>17</v>
      </c>
      <c r="F38" s="29">
        <f>(F29*F21*F23)</f>
        <v>5.7682799999999999</v>
      </c>
    </row>
    <row r="39" spans="3:9" customFormat="1" x14ac:dyDescent="0.25">
      <c r="E39" s="25" t="s">
        <v>18</v>
      </c>
      <c r="F39" s="29">
        <f>(F30*F21*F23)</f>
        <v>3.2633999999999999</v>
      </c>
    </row>
    <row r="40" spans="3:9" customFormat="1" ht="15.75" thickBot="1" x14ac:dyDescent="0.3">
      <c r="E40" s="26" t="s">
        <v>31</v>
      </c>
      <c r="F40" s="30">
        <f>F31*F21*F22</f>
        <v>5.67056</v>
      </c>
      <c r="I40" s="8"/>
    </row>
    <row r="41" spans="3:9" customFormat="1" x14ac:dyDescent="0.25">
      <c r="E41" s="3"/>
    </row>
    <row r="42" spans="3:9" customFormat="1" x14ac:dyDescent="0.25">
      <c r="E42" s="9">
        <f>F38*F22</f>
        <v>23.938362000000001</v>
      </c>
      <c r="F42" s="9"/>
    </row>
    <row r="43" spans="3:9" customFormat="1" x14ac:dyDescent="0.25">
      <c r="E43" s="9">
        <f>F39*F22</f>
        <v>13.54311</v>
      </c>
      <c r="F43" s="9"/>
    </row>
    <row r="44" spans="3:9" customFormat="1" x14ac:dyDescent="0.25">
      <c r="E44" s="9">
        <f>F40*F23*2</f>
        <v>35.724527999999999</v>
      </c>
      <c r="F44" s="9"/>
    </row>
    <row r="45" spans="3:9" customFormat="1" x14ac:dyDescent="0.25">
      <c r="E45" s="9">
        <f>SUM(E42:E44)</f>
        <v>73.206000000000003</v>
      </c>
      <c r="F45" s="9">
        <f>F23*F22*F21</f>
        <v>73.206000000000003</v>
      </c>
    </row>
  </sheetData>
  <mergeCells count="4">
    <mergeCell ref="B20:C20"/>
    <mergeCell ref="E20:F20"/>
    <mergeCell ref="E33:F33"/>
    <mergeCell ref="H21:L21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5987-3917-4B8B-89FA-285AEB2E8AC8}">
  <dimension ref="B1:L45"/>
  <sheetViews>
    <sheetView workbookViewId="0"/>
  </sheetViews>
  <sheetFormatPr defaultRowHeight="15" x14ac:dyDescent="0.25"/>
  <cols>
    <col min="1" max="1" width="4.28515625" style="1" customWidth="1"/>
    <col min="2" max="2" width="9.140625" style="1"/>
    <col min="3" max="3" width="10.42578125" style="1" bestFit="1" customWidth="1"/>
    <col min="4" max="4" width="9.140625" style="1"/>
    <col min="5" max="5" width="12.140625" style="1" bestFit="1" customWidth="1"/>
    <col min="6" max="16384" width="9.140625" style="1"/>
  </cols>
  <sheetData>
    <row r="1" spans="2:10" ht="15.75" thickBot="1" x14ac:dyDescent="0.3"/>
    <row r="2" spans="2:10" x14ac:dyDescent="0.25">
      <c r="B2" s="13" t="s">
        <v>0</v>
      </c>
      <c r="C2" s="32" t="s">
        <v>1</v>
      </c>
      <c r="D2" s="32" t="s">
        <v>2</v>
      </c>
      <c r="E2" s="32" t="s">
        <v>3</v>
      </c>
      <c r="F2" s="32" t="s">
        <v>9</v>
      </c>
      <c r="G2" s="32" t="s">
        <v>4</v>
      </c>
      <c r="H2" s="32" t="s">
        <v>5</v>
      </c>
      <c r="I2" s="32" t="s">
        <v>7</v>
      </c>
      <c r="J2" s="33" t="s">
        <v>6</v>
      </c>
    </row>
    <row r="3" spans="2:10" x14ac:dyDescent="0.25">
      <c r="B3" s="34">
        <v>1</v>
      </c>
      <c r="C3" s="6">
        <v>44.1</v>
      </c>
      <c r="D3" s="6">
        <v>55.9</v>
      </c>
      <c r="E3" s="6">
        <v>16.2</v>
      </c>
      <c r="F3" s="6">
        <v>18.3</v>
      </c>
      <c r="G3" s="7">
        <v>0.30399999999999999</v>
      </c>
      <c r="H3" s="7">
        <v>0.25</v>
      </c>
      <c r="I3" s="7">
        <v>0.14399999999999999</v>
      </c>
      <c r="J3" s="35">
        <v>1.8800000000000001E-2</v>
      </c>
    </row>
    <row r="4" spans="2:10" x14ac:dyDescent="0.25">
      <c r="B4" s="34">
        <v>1.05</v>
      </c>
      <c r="C4" s="6">
        <v>40.5</v>
      </c>
      <c r="D4" s="6">
        <v>57.5</v>
      </c>
      <c r="E4" s="6">
        <v>15.3</v>
      </c>
      <c r="F4" s="6">
        <v>17.899999999999999</v>
      </c>
      <c r="G4" s="7">
        <v>0.313</v>
      </c>
      <c r="H4" s="7">
        <v>0.23699999999999999</v>
      </c>
      <c r="I4" s="7">
        <v>0.13700000000000001</v>
      </c>
      <c r="J4" s="35">
        <v>2.0199999999999999E-2</v>
      </c>
    </row>
    <row r="5" spans="2:10" x14ac:dyDescent="0.25">
      <c r="B5" s="34">
        <v>1.1000000000000001</v>
      </c>
      <c r="C5" s="6">
        <v>37.9</v>
      </c>
      <c r="D5" s="6">
        <v>60.3</v>
      </c>
      <c r="E5" s="6">
        <v>14.8</v>
      </c>
      <c r="F5" s="6">
        <v>17.7</v>
      </c>
      <c r="G5" s="7">
        <v>0.32100000000000001</v>
      </c>
      <c r="H5" s="7">
        <v>0.22700000000000001</v>
      </c>
      <c r="I5" s="7">
        <v>0.13100000000000001</v>
      </c>
      <c r="J5" s="35">
        <v>2.1399999999999999E-2</v>
      </c>
    </row>
    <row r="6" spans="2:10" x14ac:dyDescent="0.25">
      <c r="B6" s="34">
        <v>1.1499999999999999</v>
      </c>
      <c r="C6" s="6">
        <v>35.5</v>
      </c>
      <c r="D6" s="6">
        <v>64.2</v>
      </c>
      <c r="E6" s="6">
        <v>14.2</v>
      </c>
      <c r="F6" s="6">
        <v>17.600000000000001</v>
      </c>
      <c r="G6" s="7">
        <v>0.32900000000000001</v>
      </c>
      <c r="H6" s="7">
        <v>0.217</v>
      </c>
      <c r="I6" s="7">
        <v>0.125</v>
      </c>
      <c r="J6" s="35">
        <v>2.2599999999999999E-2</v>
      </c>
    </row>
    <row r="7" spans="2:10" x14ac:dyDescent="0.25">
      <c r="B7" s="34">
        <v>1.2</v>
      </c>
      <c r="C7" s="6">
        <v>33.799999999999997</v>
      </c>
      <c r="D7" s="6">
        <v>66.2</v>
      </c>
      <c r="E7" s="6">
        <v>13.9</v>
      </c>
      <c r="F7" s="6">
        <v>17.5</v>
      </c>
      <c r="G7" s="7">
        <v>0.33600000000000002</v>
      </c>
      <c r="H7" s="7">
        <v>0.20799999999999999</v>
      </c>
      <c r="I7" s="7">
        <v>0.12</v>
      </c>
      <c r="J7" s="35">
        <v>2.3599999999999999E-2</v>
      </c>
    </row>
    <row r="8" spans="2:10" x14ac:dyDescent="0.25">
      <c r="B8" s="34">
        <v>1.25</v>
      </c>
      <c r="C8" s="6">
        <v>32.299999999999997</v>
      </c>
      <c r="D8" s="6">
        <v>67.7</v>
      </c>
      <c r="E8" s="6">
        <v>13.5</v>
      </c>
      <c r="F8" s="6">
        <v>17.5</v>
      </c>
      <c r="G8" s="7">
        <v>0.34300000000000003</v>
      </c>
      <c r="H8" s="7">
        <v>0.2</v>
      </c>
      <c r="I8" s="7">
        <v>0.114</v>
      </c>
      <c r="J8" s="35">
        <v>2.4500000000000001E-2</v>
      </c>
    </row>
    <row r="9" spans="2:10" x14ac:dyDescent="0.25">
      <c r="B9" s="34">
        <v>1.3</v>
      </c>
      <c r="C9" s="6">
        <v>31</v>
      </c>
      <c r="D9" s="6">
        <v>69</v>
      </c>
      <c r="E9" s="6">
        <v>13.2</v>
      </c>
      <c r="F9" s="6">
        <v>17.5</v>
      </c>
      <c r="G9" s="7">
        <v>0.34899999999999998</v>
      </c>
      <c r="H9" s="7">
        <v>0.192</v>
      </c>
      <c r="I9" s="7">
        <v>0.11</v>
      </c>
      <c r="J9" s="35">
        <v>2.53E-2</v>
      </c>
    </row>
    <row r="10" spans="2:10" x14ac:dyDescent="0.25">
      <c r="B10" s="34">
        <v>1.35</v>
      </c>
      <c r="C10" s="6">
        <v>29.9</v>
      </c>
      <c r="D10" s="6">
        <v>70.5</v>
      </c>
      <c r="E10" s="6">
        <v>12.9</v>
      </c>
      <c r="F10" s="6">
        <v>17.5</v>
      </c>
      <c r="G10" s="7">
        <v>0.35399999999999998</v>
      </c>
      <c r="H10" s="7">
        <v>0.185</v>
      </c>
      <c r="I10" s="7">
        <v>0.107</v>
      </c>
      <c r="J10" s="35">
        <v>2.6100000000000002E-2</v>
      </c>
    </row>
    <row r="11" spans="2:10" x14ac:dyDescent="0.25">
      <c r="B11" s="34">
        <v>1.4</v>
      </c>
      <c r="C11" s="6">
        <v>29</v>
      </c>
      <c r="D11" s="6">
        <v>72</v>
      </c>
      <c r="E11" s="6">
        <v>12.7</v>
      </c>
      <c r="F11" s="6">
        <v>17.5</v>
      </c>
      <c r="G11" s="7">
        <v>0.35899999999999999</v>
      </c>
      <c r="H11" s="7">
        <v>0.17899999999999999</v>
      </c>
      <c r="I11" s="7">
        <v>0.10299999999999999</v>
      </c>
      <c r="J11" s="35">
        <v>2.6800000000000001E-2</v>
      </c>
    </row>
    <row r="12" spans="2:10" x14ac:dyDescent="0.25">
      <c r="B12" s="34">
        <v>1.45</v>
      </c>
      <c r="C12" s="6">
        <v>28.2</v>
      </c>
      <c r="D12" s="6">
        <v>73.400000000000006</v>
      </c>
      <c r="E12" s="6">
        <v>12.6</v>
      </c>
      <c r="F12" s="6">
        <v>17.5</v>
      </c>
      <c r="G12" s="7">
        <v>0.36399999999999999</v>
      </c>
      <c r="H12" s="7">
        <v>0.17299999999999999</v>
      </c>
      <c r="I12" s="7">
        <v>9.9000000000000005E-2</v>
      </c>
      <c r="J12" s="35">
        <v>2.7400000000000001E-2</v>
      </c>
    </row>
    <row r="13" spans="2:10" x14ac:dyDescent="0.25">
      <c r="B13" s="34">
        <v>1.5</v>
      </c>
      <c r="C13" s="6">
        <v>27.6</v>
      </c>
      <c r="D13" s="6">
        <v>75.2</v>
      </c>
      <c r="E13" s="6">
        <v>12.5</v>
      </c>
      <c r="F13" s="6">
        <v>17.5</v>
      </c>
      <c r="G13" s="7">
        <v>0.36899999999999999</v>
      </c>
      <c r="H13" s="7">
        <v>0.16600000000000001</v>
      </c>
      <c r="I13" s="7">
        <v>9.6000000000000002E-2</v>
      </c>
      <c r="J13" s="35">
        <v>2.8000000000000001E-2</v>
      </c>
    </row>
    <row r="14" spans="2:10" x14ac:dyDescent="0.25">
      <c r="B14" s="34">
        <v>1.55</v>
      </c>
      <c r="C14" s="6">
        <v>27</v>
      </c>
      <c r="D14" s="6">
        <v>76.900000000000006</v>
      </c>
      <c r="E14" s="6">
        <v>12.4</v>
      </c>
      <c r="F14" s="6">
        <v>17.5</v>
      </c>
      <c r="G14" s="7">
        <v>0.373</v>
      </c>
      <c r="H14" s="7">
        <v>0.161</v>
      </c>
      <c r="I14" s="7">
        <v>9.2999999999999999E-2</v>
      </c>
      <c r="J14" s="35">
        <v>2.8500000000000001E-2</v>
      </c>
    </row>
    <row r="15" spans="2:10" x14ac:dyDescent="0.25">
      <c r="B15" s="34">
        <v>1.6</v>
      </c>
      <c r="C15" s="6">
        <v>26.5</v>
      </c>
      <c r="D15" s="6">
        <v>78.7</v>
      </c>
      <c r="E15" s="6">
        <v>12.3</v>
      </c>
      <c r="F15" s="6">
        <v>17.5</v>
      </c>
      <c r="G15" s="7">
        <v>0.377</v>
      </c>
      <c r="H15" s="7">
        <v>0.156</v>
      </c>
      <c r="I15" s="7">
        <v>0.09</v>
      </c>
      <c r="J15" s="35">
        <v>2.8899999999999999E-2</v>
      </c>
    </row>
    <row r="16" spans="2:10" x14ac:dyDescent="0.25">
      <c r="B16" s="34">
        <v>1.8</v>
      </c>
      <c r="C16" s="6">
        <v>25.1</v>
      </c>
      <c r="D16" s="6">
        <v>86.8</v>
      </c>
      <c r="E16" s="6">
        <v>12.1</v>
      </c>
      <c r="F16" s="6">
        <v>17.5</v>
      </c>
      <c r="G16" s="7">
        <v>0.39100000000000001</v>
      </c>
      <c r="H16" s="7">
        <v>0.13800000000000001</v>
      </c>
      <c r="I16" s="7">
        <v>0.08</v>
      </c>
      <c r="J16" s="35">
        <v>3.0300000000000001E-2</v>
      </c>
    </row>
    <row r="17" spans="2:12" ht="15.75" thickBot="1" x14ac:dyDescent="0.3">
      <c r="B17" s="36">
        <v>2</v>
      </c>
      <c r="C17" s="37">
        <v>24.5</v>
      </c>
      <c r="D17" s="37">
        <v>97</v>
      </c>
      <c r="E17" s="37">
        <v>12</v>
      </c>
      <c r="F17" s="37">
        <v>17.5</v>
      </c>
      <c r="G17" s="38">
        <v>0.40200000000000002</v>
      </c>
      <c r="H17" s="38">
        <v>0.125</v>
      </c>
      <c r="I17" s="38">
        <v>7.0999999999999994E-2</v>
      </c>
      <c r="J17" s="39">
        <v>3.09E-2</v>
      </c>
    </row>
    <row r="19" spans="2:12" ht="15.75" thickBot="1" x14ac:dyDescent="0.3"/>
    <row r="20" spans="2:12" customFormat="1" x14ac:dyDescent="0.25">
      <c r="B20" s="65" t="s">
        <v>10</v>
      </c>
      <c r="C20" s="66"/>
      <c r="E20" s="65" t="s">
        <v>21</v>
      </c>
      <c r="F20" s="66"/>
    </row>
    <row r="21" spans="2:12" customFormat="1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customFormat="1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customFormat="1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customFormat="1" x14ac:dyDescent="0.25">
      <c r="B24" s="25" t="s">
        <v>29</v>
      </c>
      <c r="C24" s="24" t="s">
        <v>38</v>
      </c>
      <c r="E24" s="23" t="s">
        <v>11</v>
      </c>
      <c r="F24" s="28">
        <f>F22/F23</f>
        <v>1.3174603174603177</v>
      </c>
      <c r="G24" s="2"/>
    </row>
    <row r="25" spans="2:12" customFormat="1" x14ac:dyDescent="0.25">
      <c r="B25" s="25" t="s">
        <v>30</v>
      </c>
      <c r="C25" s="24" t="s">
        <v>35</v>
      </c>
      <c r="E25" s="25" t="s">
        <v>25</v>
      </c>
      <c r="F25" s="59">
        <v>31</v>
      </c>
      <c r="G25" s="2"/>
    </row>
    <row r="26" spans="2:12" customFormat="1" x14ac:dyDescent="0.25">
      <c r="B26" s="25" t="s">
        <v>17</v>
      </c>
      <c r="C26" s="24" t="s">
        <v>19</v>
      </c>
      <c r="E26" s="25" t="s">
        <v>26</v>
      </c>
      <c r="F26" s="59">
        <v>69</v>
      </c>
    </row>
    <row r="27" spans="2:12" customFormat="1" x14ac:dyDescent="0.25">
      <c r="B27" s="25" t="s">
        <v>18</v>
      </c>
      <c r="C27" s="24" t="s">
        <v>20</v>
      </c>
      <c r="E27" s="25" t="s">
        <v>32</v>
      </c>
      <c r="F27" s="59">
        <v>13.2</v>
      </c>
    </row>
    <row r="28" spans="2:12" customFormat="1" ht="15.75" thickBot="1" x14ac:dyDescent="0.3">
      <c r="B28" s="26" t="s">
        <v>31</v>
      </c>
      <c r="C28" s="27" t="s">
        <v>36</v>
      </c>
      <c r="E28" s="25" t="s">
        <v>34</v>
      </c>
      <c r="F28" s="59">
        <v>17.5</v>
      </c>
    </row>
    <row r="29" spans="2:12" customFormat="1" x14ac:dyDescent="0.25">
      <c r="B29" s="3"/>
      <c r="E29" s="25" t="s">
        <v>27</v>
      </c>
      <c r="F29" s="60">
        <v>0.34899999999999998</v>
      </c>
    </row>
    <row r="30" spans="2:12" customFormat="1" x14ac:dyDescent="0.25">
      <c r="E30" s="25" t="s">
        <v>28</v>
      </c>
      <c r="F30" s="60">
        <v>0.192</v>
      </c>
    </row>
    <row r="31" spans="2:12" customFormat="1" ht="15.75" thickBot="1" x14ac:dyDescent="0.3">
      <c r="E31" s="26" t="s">
        <v>33</v>
      </c>
      <c r="F31" s="61">
        <v>0.11</v>
      </c>
    </row>
    <row r="32" spans="2:12" customFormat="1" ht="15.75" thickBot="1" x14ac:dyDescent="0.3">
      <c r="E32" s="3"/>
    </row>
    <row r="33" spans="3:9" customFormat="1" x14ac:dyDescent="0.25">
      <c r="E33" s="65" t="s">
        <v>42</v>
      </c>
      <c r="F33" s="66"/>
    </row>
    <row r="34" spans="3:9" customFormat="1" x14ac:dyDescent="0.25">
      <c r="E34" s="25" t="s">
        <v>16</v>
      </c>
      <c r="F34" s="29">
        <f>(F21*(F23^2))/F25</f>
        <v>1.7924516129032257</v>
      </c>
    </row>
    <row r="35" spans="3:9" customFormat="1" x14ac:dyDescent="0.25">
      <c r="C35" s="8"/>
      <c r="D35" s="8"/>
      <c r="E35" s="25" t="s">
        <v>13</v>
      </c>
      <c r="F35" s="29">
        <f>(F21*(F23^2))/F26</f>
        <v>0.80530434782608684</v>
      </c>
    </row>
    <row r="36" spans="3:9" customFormat="1" x14ac:dyDescent="0.25">
      <c r="C36" s="8"/>
      <c r="D36" s="8"/>
      <c r="E36" s="25" t="s">
        <v>29</v>
      </c>
      <c r="F36" s="29">
        <f>(F21*(F23^2))/F27</f>
        <v>4.209545454545454</v>
      </c>
    </row>
    <row r="37" spans="3:9" customFormat="1" x14ac:dyDescent="0.25">
      <c r="C37" s="8"/>
      <c r="D37" s="8"/>
      <c r="E37" s="25" t="s">
        <v>30</v>
      </c>
      <c r="F37" s="29">
        <f>(F21*(F23^2))/F28</f>
        <v>3.1751999999999998</v>
      </c>
    </row>
    <row r="38" spans="3:9" customFormat="1" x14ac:dyDescent="0.25">
      <c r="E38" s="25" t="s">
        <v>17</v>
      </c>
      <c r="F38" s="29">
        <f>(F29*F21*F23)</f>
        <v>6.1563599999999985</v>
      </c>
    </row>
    <row r="39" spans="3:9" customFormat="1" x14ac:dyDescent="0.25">
      <c r="E39" s="25" t="s">
        <v>18</v>
      </c>
      <c r="F39" s="29">
        <f>(F30*F21*F22)</f>
        <v>4.4620800000000003</v>
      </c>
    </row>
    <row r="40" spans="3:9" customFormat="1" ht="15.75" thickBot="1" x14ac:dyDescent="0.3">
      <c r="E40" s="26" t="s">
        <v>31</v>
      </c>
      <c r="F40" s="30">
        <f>F31*F21*F22</f>
        <v>2.5564</v>
      </c>
      <c r="I40" s="8"/>
    </row>
    <row r="41" spans="3:9" customFormat="1" x14ac:dyDescent="0.25">
      <c r="E41" s="3"/>
    </row>
    <row r="42" spans="3:9" customFormat="1" x14ac:dyDescent="0.25">
      <c r="E42" s="9">
        <f>F38*F22*2</f>
        <v>51.097787999999994</v>
      </c>
      <c r="F42" s="9"/>
    </row>
    <row r="43" spans="3:9" customFormat="1" x14ac:dyDescent="0.25">
      <c r="E43" s="9">
        <f>F39*F23</f>
        <v>14.055552</v>
      </c>
      <c r="F43" s="9"/>
    </row>
    <row r="44" spans="3:9" customFormat="1" x14ac:dyDescent="0.25">
      <c r="E44" s="9">
        <f>F40*F23</f>
        <v>8.0526599999999995</v>
      </c>
      <c r="F44" s="9"/>
    </row>
    <row r="45" spans="3:9" customFormat="1" x14ac:dyDescent="0.25">
      <c r="E45" s="9">
        <f>SUM(E42:E44)</f>
        <v>73.206000000000003</v>
      </c>
      <c r="F45" s="9">
        <f>F23*F22*F21</f>
        <v>73.206000000000003</v>
      </c>
    </row>
  </sheetData>
  <mergeCells count="4">
    <mergeCell ref="B20:C20"/>
    <mergeCell ref="E20:F20"/>
    <mergeCell ref="E33:F33"/>
    <mergeCell ref="H21:L21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7A6D-92ED-49C9-9D3C-863975C56031}">
  <dimension ref="B1:L42"/>
  <sheetViews>
    <sheetView workbookViewId="0"/>
  </sheetViews>
  <sheetFormatPr defaultRowHeight="15" x14ac:dyDescent="0.25"/>
  <cols>
    <col min="1" max="1" width="4.28515625" style="1" customWidth="1"/>
    <col min="2" max="2" width="9.140625" style="1"/>
    <col min="3" max="3" width="10.42578125" style="1" customWidth="1"/>
    <col min="4" max="4" width="9.140625" style="1"/>
    <col min="5" max="5" width="12.140625" style="1" bestFit="1" customWidth="1"/>
    <col min="6" max="16384" width="9.140625" style="1"/>
  </cols>
  <sheetData>
    <row r="1" spans="2:9" ht="15.75" thickBot="1" x14ac:dyDescent="0.3"/>
    <row r="2" spans="2:9" x14ac:dyDescent="0.25">
      <c r="B2" s="13" t="s">
        <v>0</v>
      </c>
      <c r="C2" s="32" t="s">
        <v>1</v>
      </c>
      <c r="D2" s="32" t="s">
        <v>2</v>
      </c>
      <c r="E2" s="32" t="s">
        <v>3</v>
      </c>
      <c r="F2" s="32" t="s">
        <v>9</v>
      </c>
      <c r="G2" s="32" t="s">
        <v>4</v>
      </c>
      <c r="H2" s="32" t="s">
        <v>5</v>
      </c>
      <c r="I2" s="33" t="s">
        <v>6</v>
      </c>
    </row>
    <row r="3" spans="2:9" x14ac:dyDescent="0.25">
      <c r="B3" s="34">
        <v>1</v>
      </c>
      <c r="C3" s="6">
        <v>56.8</v>
      </c>
      <c r="D3" s="6">
        <v>56.8</v>
      </c>
      <c r="E3" s="6">
        <v>19.399999999999999</v>
      </c>
      <c r="F3" s="6">
        <v>19.399999999999999</v>
      </c>
      <c r="G3" s="7">
        <v>0.25</v>
      </c>
      <c r="H3" s="7">
        <v>0.25</v>
      </c>
      <c r="I3" s="35">
        <v>1.52E-2</v>
      </c>
    </row>
    <row r="4" spans="2:9" x14ac:dyDescent="0.25">
      <c r="B4" s="34">
        <v>1.05</v>
      </c>
      <c r="C4" s="6">
        <v>50.6</v>
      </c>
      <c r="D4" s="6">
        <v>58.2</v>
      </c>
      <c r="E4" s="6">
        <v>18.2</v>
      </c>
      <c r="F4" s="6">
        <v>18.8</v>
      </c>
      <c r="G4" s="7">
        <v>0.26200000000000001</v>
      </c>
      <c r="H4" s="7">
        <v>0.23799999999999999</v>
      </c>
      <c r="I4" s="35">
        <v>1.67E-2</v>
      </c>
    </row>
    <row r="5" spans="2:9" x14ac:dyDescent="0.25">
      <c r="B5" s="34">
        <v>1.1000000000000001</v>
      </c>
      <c r="C5" s="6">
        <v>46.1</v>
      </c>
      <c r="D5" s="6">
        <v>60.3</v>
      </c>
      <c r="E5" s="6">
        <v>17.100000000000001</v>
      </c>
      <c r="F5" s="6">
        <v>18.399999999999999</v>
      </c>
      <c r="G5" s="7">
        <v>0.27300000000000002</v>
      </c>
      <c r="H5" s="7">
        <v>0.22700000000000001</v>
      </c>
      <c r="I5" s="35">
        <v>1.8100000000000002E-2</v>
      </c>
    </row>
    <row r="6" spans="2:9" x14ac:dyDescent="0.25">
      <c r="B6" s="34">
        <v>1.1499999999999999</v>
      </c>
      <c r="C6" s="6">
        <v>42.4</v>
      </c>
      <c r="D6" s="6">
        <v>62.6</v>
      </c>
      <c r="E6" s="6">
        <v>16.3</v>
      </c>
      <c r="F6" s="6">
        <v>18.100000000000001</v>
      </c>
      <c r="G6" s="7">
        <v>0.28299999999999997</v>
      </c>
      <c r="H6" s="7">
        <v>0.217</v>
      </c>
      <c r="I6" s="35">
        <v>1.95E-2</v>
      </c>
    </row>
    <row r="7" spans="2:9" x14ac:dyDescent="0.25">
      <c r="B7" s="34">
        <v>1.2</v>
      </c>
      <c r="C7" s="6">
        <v>39.4</v>
      </c>
      <c r="D7" s="6">
        <v>65.8</v>
      </c>
      <c r="E7" s="6">
        <v>15.5</v>
      </c>
      <c r="F7" s="6">
        <v>17.899999999999999</v>
      </c>
      <c r="G7" s="7">
        <v>0.29199999999999998</v>
      </c>
      <c r="H7" s="7">
        <v>0.20799999999999999</v>
      </c>
      <c r="I7" s="35">
        <v>2.07E-2</v>
      </c>
    </row>
    <row r="8" spans="2:9" x14ac:dyDescent="0.25">
      <c r="B8" s="34">
        <v>1.25</v>
      </c>
      <c r="C8" s="6">
        <v>37</v>
      </c>
      <c r="D8" s="6">
        <v>69.400000000000006</v>
      </c>
      <c r="E8" s="6">
        <v>14.9</v>
      </c>
      <c r="F8" s="6">
        <v>17.7</v>
      </c>
      <c r="G8" s="7">
        <v>0.3</v>
      </c>
      <c r="H8" s="7">
        <v>0.2</v>
      </c>
      <c r="I8" s="35">
        <v>2.1899999999999999E-2</v>
      </c>
    </row>
    <row r="9" spans="2:9" x14ac:dyDescent="0.25">
      <c r="B9" s="34">
        <v>1.3</v>
      </c>
      <c r="C9" s="6">
        <v>34.799999999999997</v>
      </c>
      <c r="D9" s="6">
        <v>73.599999999999994</v>
      </c>
      <c r="E9" s="6">
        <v>14.5</v>
      </c>
      <c r="F9" s="6">
        <v>17.600000000000001</v>
      </c>
      <c r="G9" s="7">
        <v>0.308</v>
      </c>
      <c r="H9" s="7">
        <v>0.192</v>
      </c>
      <c r="I9" s="35">
        <v>2.3E-2</v>
      </c>
    </row>
    <row r="10" spans="2:9" x14ac:dyDescent="0.25">
      <c r="B10" s="34">
        <v>1.35</v>
      </c>
      <c r="C10" s="6">
        <v>33.299999999999997</v>
      </c>
      <c r="D10" s="6">
        <v>78.400000000000006</v>
      </c>
      <c r="E10" s="6">
        <v>14</v>
      </c>
      <c r="F10" s="6">
        <v>17.5</v>
      </c>
      <c r="G10" s="7">
        <v>0.315</v>
      </c>
      <c r="H10" s="7">
        <v>0.185</v>
      </c>
      <c r="I10" s="35">
        <v>2.4E-2</v>
      </c>
    </row>
    <row r="11" spans="2:9" x14ac:dyDescent="0.25">
      <c r="B11" s="34">
        <v>1.4</v>
      </c>
      <c r="C11" s="6">
        <v>31.9</v>
      </c>
      <c r="D11" s="6">
        <v>83.4</v>
      </c>
      <c r="E11" s="6">
        <v>13.7</v>
      </c>
      <c r="F11" s="6">
        <v>17.5</v>
      </c>
      <c r="G11" s="7">
        <v>0.32100000000000001</v>
      </c>
      <c r="H11" s="7">
        <v>0.17899999999999999</v>
      </c>
      <c r="I11" s="35">
        <v>2.4799999999999999E-2</v>
      </c>
    </row>
    <row r="12" spans="2:9" x14ac:dyDescent="0.25">
      <c r="B12" s="34">
        <v>1.45</v>
      </c>
      <c r="C12" s="6">
        <v>30.6</v>
      </c>
      <c r="D12" s="6">
        <v>89.4</v>
      </c>
      <c r="E12" s="6">
        <v>13.4</v>
      </c>
      <c r="F12" s="6">
        <v>17.5</v>
      </c>
      <c r="G12" s="7">
        <v>0.32700000000000001</v>
      </c>
      <c r="H12" s="7">
        <v>0.17299999999999999</v>
      </c>
      <c r="I12" s="35">
        <v>2.5700000000000001E-2</v>
      </c>
    </row>
    <row r="13" spans="2:9" x14ac:dyDescent="0.25">
      <c r="B13" s="34">
        <v>1.5</v>
      </c>
      <c r="C13" s="6">
        <v>29.6</v>
      </c>
      <c r="D13" s="6">
        <v>93.5</v>
      </c>
      <c r="E13" s="6">
        <v>13.2</v>
      </c>
      <c r="F13" s="6">
        <v>17.5</v>
      </c>
      <c r="G13" s="7">
        <v>0.33300000000000002</v>
      </c>
      <c r="H13" s="7">
        <v>0.16700000000000001</v>
      </c>
      <c r="I13" s="35">
        <v>2.64E-2</v>
      </c>
    </row>
    <row r="14" spans="2:9" x14ac:dyDescent="0.25">
      <c r="B14" s="34">
        <v>1.55</v>
      </c>
      <c r="C14" s="6">
        <v>28.8</v>
      </c>
      <c r="D14" s="6">
        <v>96.1</v>
      </c>
      <c r="E14" s="6">
        <v>13</v>
      </c>
      <c r="F14" s="6">
        <v>17.5</v>
      </c>
      <c r="G14" s="7">
        <v>0.33900000000000002</v>
      </c>
      <c r="H14" s="7">
        <v>0.161</v>
      </c>
      <c r="I14" s="35">
        <v>2.7099999999999999E-2</v>
      </c>
    </row>
    <row r="15" spans="2:9" x14ac:dyDescent="0.25">
      <c r="B15" s="34">
        <v>1.6</v>
      </c>
      <c r="C15" s="6">
        <v>28.1</v>
      </c>
      <c r="D15" s="6">
        <v>98.1</v>
      </c>
      <c r="E15" s="6">
        <v>12.8</v>
      </c>
      <c r="F15" s="6">
        <v>17.5</v>
      </c>
      <c r="G15" s="7">
        <v>0.34399999999999997</v>
      </c>
      <c r="H15" s="7">
        <v>0.156</v>
      </c>
      <c r="I15" s="35">
        <v>2.7699999999999999E-2</v>
      </c>
    </row>
    <row r="16" spans="2:9" x14ac:dyDescent="0.25">
      <c r="B16" s="34">
        <v>1.8</v>
      </c>
      <c r="C16" s="6">
        <v>26</v>
      </c>
      <c r="D16" s="6">
        <v>103.3</v>
      </c>
      <c r="E16" s="6">
        <v>12.3</v>
      </c>
      <c r="F16" s="6">
        <v>17.5</v>
      </c>
      <c r="G16" s="7">
        <v>0.36099999999999999</v>
      </c>
      <c r="H16" s="7">
        <v>0.13900000000000001</v>
      </c>
      <c r="I16" s="35">
        <v>2.9399999999999999E-2</v>
      </c>
    </row>
    <row r="17" spans="2:12" ht="15.75" thickBot="1" x14ac:dyDescent="0.3">
      <c r="B17" s="36">
        <v>2</v>
      </c>
      <c r="C17" s="37">
        <v>25</v>
      </c>
      <c r="D17" s="37">
        <v>105</v>
      </c>
      <c r="E17" s="37">
        <v>12</v>
      </c>
      <c r="F17" s="37">
        <v>17.5</v>
      </c>
      <c r="G17" s="38">
        <v>0.375</v>
      </c>
      <c r="H17" s="38">
        <v>0.125</v>
      </c>
      <c r="I17" s="39">
        <v>3.04E-2</v>
      </c>
    </row>
    <row r="19" spans="2:12" ht="15.75" thickBot="1" x14ac:dyDescent="0.3"/>
    <row r="20" spans="2:12" customFormat="1" x14ac:dyDescent="0.25">
      <c r="B20" s="65" t="s">
        <v>10</v>
      </c>
      <c r="C20" s="66"/>
      <c r="E20" s="65" t="s">
        <v>21</v>
      </c>
      <c r="F20" s="66"/>
    </row>
    <row r="21" spans="2:12" customFormat="1" x14ac:dyDescent="0.25">
      <c r="B21" s="23" t="s">
        <v>11</v>
      </c>
      <c r="C21" s="24" t="s">
        <v>12</v>
      </c>
      <c r="E21" s="25" t="s">
        <v>22</v>
      </c>
      <c r="F21" s="59">
        <v>5.6</v>
      </c>
      <c r="H21" s="62" t="s">
        <v>52</v>
      </c>
      <c r="I21" s="63"/>
      <c r="J21" s="63"/>
      <c r="K21" s="63"/>
      <c r="L21" s="64"/>
    </row>
    <row r="22" spans="2:12" customFormat="1" x14ac:dyDescent="0.25">
      <c r="B22" s="25" t="s">
        <v>16</v>
      </c>
      <c r="C22" s="24" t="s">
        <v>14</v>
      </c>
      <c r="E22" s="25" t="s">
        <v>23</v>
      </c>
      <c r="F22" s="59">
        <v>4.1500000000000004</v>
      </c>
    </row>
    <row r="23" spans="2:12" customFormat="1" x14ac:dyDescent="0.25">
      <c r="B23" s="25" t="s">
        <v>13</v>
      </c>
      <c r="C23" s="24" t="s">
        <v>15</v>
      </c>
      <c r="E23" s="25" t="s">
        <v>24</v>
      </c>
      <c r="F23" s="59">
        <v>3.15</v>
      </c>
    </row>
    <row r="24" spans="2:12" customFormat="1" x14ac:dyDescent="0.25">
      <c r="B24" s="25" t="s">
        <v>29</v>
      </c>
      <c r="C24" s="24" t="s">
        <v>38</v>
      </c>
      <c r="E24" s="23" t="s">
        <v>11</v>
      </c>
      <c r="F24" s="28">
        <f>F22/F23</f>
        <v>1.3174603174603177</v>
      </c>
      <c r="G24" s="2"/>
    </row>
    <row r="25" spans="2:12" customFormat="1" x14ac:dyDescent="0.25">
      <c r="B25" s="25" t="s">
        <v>30</v>
      </c>
      <c r="C25" s="24" t="s">
        <v>35</v>
      </c>
      <c r="E25" s="25" t="s">
        <v>25</v>
      </c>
      <c r="F25" s="59">
        <v>34.799999999999997</v>
      </c>
      <c r="G25" s="2"/>
    </row>
    <row r="26" spans="2:12" customFormat="1" x14ac:dyDescent="0.25">
      <c r="B26" s="25" t="s">
        <v>17</v>
      </c>
      <c r="C26" s="24" t="s">
        <v>19</v>
      </c>
      <c r="E26" s="25" t="s">
        <v>26</v>
      </c>
      <c r="F26" s="59">
        <v>73.599999999999994</v>
      </c>
    </row>
    <row r="27" spans="2:12" customFormat="1" ht="15.75" thickBot="1" x14ac:dyDescent="0.3">
      <c r="B27" s="26" t="s">
        <v>18</v>
      </c>
      <c r="C27" s="27" t="s">
        <v>37</v>
      </c>
      <c r="E27" s="25" t="s">
        <v>32</v>
      </c>
      <c r="F27" s="59">
        <v>14.5</v>
      </c>
    </row>
    <row r="28" spans="2:12" customFormat="1" x14ac:dyDescent="0.25">
      <c r="B28" s="3"/>
      <c r="E28" s="25" t="s">
        <v>34</v>
      </c>
      <c r="F28" s="59">
        <v>17.600000000000001</v>
      </c>
    </row>
    <row r="29" spans="2:12" customFormat="1" x14ac:dyDescent="0.25">
      <c r="B29" s="3"/>
      <c r="E29" s="25" t="s">
        <v>27</v>
      </c>
      <c r="F29" s="60">
        <v>0.308</v>
      </c>
    </row>
    <row r="30" spans="2:12" customFormat="1" ht="15.75" thickBot="1" x14ac:dyDescent="0.3">
      <c r="E30" s="26" t="s">
        <v>28</v>
      </c>
      <c r="F30" s="61">
        <v>0.192</v>
      </c>
    </row>
    <row r="31" spans="2:12" customFormat="1" ht="15.75" thickBot="1" x14ac:dyDescent="0.3">
      <c r="E31" s="3"/>
    </row>
    <row r="32" spans="2:12" customFormat="1" x14ac:dyDescent="0.25">
      <c r="E32" s="65" t="s">
        <v>42</v>
      </c>
      <c r="F32" s="66"/>
    </row>
    <row r="33" spans="3:6" customFormat="1" x14ac:dyDescent="0.25">
      <c r="E33" s="25" t="s">
        <v>16</v>
      </c>
      <c r="F33" s="29">
        <f>(F21*(F23^2))/F25</f>
        <v>1.5967241379310344</v>
      </c>
    </row>
    <row r="34" spans="3:6" customFormat="1" x14ac:dyDescent="0.25">
      <c r="C34" s="8"/>
      <c r="D34" s="8"/>
      <c r="E34" s="25" t="s">
        <v>13</v>
      </c>
      <c r="F34" s="29">
        <f>(F21*(F23^2))/F26</f>
        <v>0.75497282608695648</v>
      </c>
    </row>
    <row r="35" spans="3:6" customFormat="1" x14ac:dyDescent="0.25">
      <c r="C35" s="8"/>
      <c r="D35" s="8"/>
      <c r="E35" s="25" t="s">
        <v>29</v>
      </c>
      <c r="F35" s="29">
        <f>(F21*(F23^2))/F27</f>
        <v>3.8321379310344823</v>
      </c>
    </row>
    <row r="36" spans="3:6" customFormat="1" x14ac:dyDescent="0.25">
      <c r="C36" s="8"/>
      <c r="D36" s="8"/>
      <c r="E36" s="25" t="s">
        <v>30</v>
      </c>
      <c r="F36" s="29">
        <f>(F21*(F23^2))/F28</f>
        <v>3.1571590909090905</v>
      </c>
    </row>
    <row r="37" spans="3:6" customFormat="1" x14ac:dyDescent="0.25">
      <c r="E37" s="25" t="s">
        <v>17</v>
      </c>
      <c r="F37" s="29">
        <f>(F29*F21*F23)</f>
        <v>5.4331199999999997</v>
      </c>
    </row>
    <row r="38" spans="3:6" customFormat="1" ht="15.75" thickBot="1" x14ac:dyDescent="0.3">
      <c r="E38" s="26" t="s">
        <v>18</v>
      </c>
      <c r="F38" s="30">
        <f>(F30*F21*F22)</f>
        <v>4.4620800000000003</v>
      </c>
    </row>
    <row r="39" spans="3:6" customFormat="1" x14ac:dyDescent="0.25">
      <c r="E39" s="3"/>
    </row>
    <row r="40" spans="3:6" customFormat="1" x14ac:dyDescent="0.25">
      <c r="E40" s="9">
        <f>F37*F22*2</f>
        <v>45.094895999999999</v>
      </c>
      <c r="F40" s="9"/>
    </row>
    <row r="41" spans="3:6" customFormat="1" x14ac:dyDescent="0.25">
      <c r="E41" s="9">
        <f>F38*F23*2</f>
        <v>28.111104000000001</v>
      </c>
      <c r="F41" s="9"/>
    </row>
    <row r="42" spans="3:6" customFormat="1" x14ac:dyDescent="0.25">
      <c r="E42" s="9">
        <f>SUM(E40:E41)</f>
        <v>73.206000000000003</v>
      </c>
      <c r="F42" s="9">
        <f>F23*F22*F21</f>
        <v>73.206000000000003</v>
      </c>
    </row>
  </sheetData>
  <mergeCells count="4">
    <mergeCell ref="B20:C20"/>
    <mergeCell ref="E20:F20"/>
    <mergeCell ref="E32:F32"/>
    <mergeCell ref="H21:L21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Caso 1</vt:lpstr>
      <vt:lpstr>Caso 2A</vt:lpstr>
      <vt:lpstr>Caso 2B</vt:lpstr>
      <vt:lpstr>Caso 3</vt:lpstr>
      <vt:lpstr>Caso 4A</vt:lpstr>
      <vt:lpstr>Caso 4B</vt:lpstr>
      <vt:lpstr>Caso 5A</vt:lpstr>
      <vt:lpstr>Caso 5B</vt:lpstr>
      <vt:lpstr>Caso 6</vt:lpstr>
      <vt:lpstr>K6, K3 e Aço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Dell01</dc:creator>
  <cp:lastModifiedBy>Dell01</cp:lastModifiedBy>
  <dcterms:created xsi:type="dcterms:W3CDTF">2019-07-15T16:55:36Z</dcterms:created>
  <dcterms:modified xsi:type="dcterms:W3CDTF">2019-07-17T18:20:57Z</dcterms:modified>
</cp:coreProperties>
</file>